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65516" windowWidth="30480" windowHeight="18800" tabRatio="222" activeTab="1"/>
  </bookViews>
  <sheets>
    <sheet name="Tarifs" sheetId="1" r:id="rId1"/>
    <sheet name="Exemple 1" sheetId="2" r:id="rId2"/>
    <sheet name="Exemple2" sheetId="3" r:id="rId3"/>
  </sheets>
  <externalReferences>
    <externalReference r:id="rId6"/>
  </externalReferences>
  <definedNames>
    <definedName name="augmentation">'Tarifs'!$C$13</definedName>
    <definedName name="TotalCi">'Exemple 1'!$M$7</definedName>
    <definedName name="TotalCii">'Exemple 1'!$M$104</definedName>
  </definedNames>
  <calcPr fullCalcOnLoad="1"/>
</workbook>
</file>

<file path=xl/sharedStrings.xml><?xml version="1.0" encoding="utf-8"?>
<sst xmlns="http://schemas.openxmlformats.org/spreadsheetml/2006/main" count="359" uniqueCount="137">
  <si>
    <t>Participation à la stratégie générale de communication interne</t>
  </si>
  <si>
    <t>Conception Plan de formation</t>
  </si>
  <si>
    <t>Formation des formateurs</t>
  </si>
  <si>
    <t>Evaluation</t>
  </si>
  <si>
    <t>Frais de formation - documents - Déplacements</t>
  </si>
  <si>
    <t>Liaisons avec le management</t>
  </si>
  <si>
    <t>Marketing interne - Prospective</t>
  </si>
  <si>
    <t>Etudes, enquêtes, attentes, besoins</t>
  </si>
  <si>
    <t xml:space="preserve">Opérations spécifiques </t>
  </si>
  <si>
    <t>Vision partagée</t>
  </si>
  <si>
    <t xml:space="preserve">Acception du changement  </t>
  </si>
  <si>
    <t>Valeurs, identité, images vécues</t>
  </si>
  <si>
    <t>Plan d'action</t>
  </si>
  <si>
    <t>Création, entretien de réseau</t>
  </si>
  <si>
    <t>Plaquettes spécifiques</t>
  </si>
  <si>
    <t>Livret d'accueil, visites</t>
  </si>
  <si>
    <t>Communication interculturelle (entre entités du groupe)</t>
  </si>
  <si>
    <t>10 numéros par an</t>
  </si>
  <si>
    <t>1500 par n°</t>
  </si>
  <si>
    <t>Vidéo interne (et externe)</t>
  </si>
  <si>
    <t>Imprévus</t>
  </si>
  <si>
    <t>FE</t>
  </si>
  <si>
    <t>I</t>
  </si>
  <si>
    <t>Etude marketing</t>
  </si>
  <si>
    <t>Presse locale</t>
  </si>
  <si>
    <t>Presse territoriale</t>
  </si>
  <si>
    <t>Catalogues</t>
  </si>
  <si>
    <t>Prospectus</t>
  </si>
  <si>
    <t>Salon - Festival</t>
  </si>
  <si>
    <t>Plaquette spécifique</t>
  </si>
  <si>
    <t>Frais divers liés</t>
  </si>
  <si>
    <t>Plan</t>
  </si>
  <si>
    <t>Plaquette</t>
  </si>
  <si>
    <t>Orientation stratégique</t>
  </si>
  <si>
    <t>Action 2</t>
  </si>
  <si>
    <t>Action 1</t>
  </si>
  <si>
    <t>Conception générale pour un numéro</t>
  </si>
  <si>
    <t>Rédaction en  chef</t>
  </si>
  <si>
    <t>Rédaction interne</t>
  </si>
  <si>
    <t>Rédaction externe</t>
  </si>
  <si>
    <t>Edition multimédia externe</t>
  </si>
  <si>
    <t>Communication de proximité et de réseau</t>
  </si>
  <si>
    <t>Communication financière interne</t>
  </si>
  <si>
    <t>Communication interne de crise</t>
  </si>
  <si>
    <t>Presse d'entreprise interne (écrite)</t>
  </si>
  <si>
    <t>Edition multimédia interne</t>
  </si>
  <si>
    <t>Edition multimédia interactive interne</t>
  </si>
  <si>
    <t>Total communication interne avec imputation des travaux en interne à la structure</t>
  </si>
  <si>
    <t>Total communication globale avec imputation des travaux en interne à la structure</t>
  </si>
  <si>
    <t>Total communication externe avec imputation des travaux en interne à la structure</t>
  </si>
  <si>
    <t>Estimation budget postes de communication externe</t>
  </si>
  <si>
    <t>Estimation budget postes de communication interne</t>
  </si>
  <si>
    <t>Estimation budget postes de communication globale</t>
  </si>
  <si>
    <t>Traduction en postes</t>
  </si>
  <si>
    <t>2 à 3 postes plein temps senior</t>
  </si>
  <si>
    <t>CA estimé de la structure susceptible d'engager ces dépenses de communication</t>
  </si>
  <si>
    <t>Pourcentage de la communication dans le CA</t>
  </si>
  <si>
    <t>Ratio : 1 poste pour 1M€</t>
  </si>
  <si>
    <t>1000 par n°</t>
  </si>
  <si>
    <t>1 à 2 postes plein temps senior</t>
  </si>
  <si>
    <t>∆ Dans ce modèle les montants sont nommés Total Ci et Total Cii</t>
  </si>
  <si>
    <t>Maquette</t>
  </si>
  <si>
    <t>Impression</t>
  </si>
  <si>
    <t>Routage</t>
  </si>
  <si>
    <t>Frais divers</t>
  </si>
  <si>
    <t>3500 par n°</t>
  </si>
  <si>
    <t>Vidéo pour salons et manifestations extérieures</t>
  </si>
  <si>
    <t>Mise  jour maquette et architecture site web</t>
  </si>
  <si>
    <t>Programmation</t>
  </si>
  <si>
    <t>Iconographie</t>
  </si>
  <si>
    <t>Hébergement</t>
  </si>
  <si>
    <t>Suivi du site</t>
  </si>
  <si>
    <t>Maintenance - Urgences diverses - Hot Line</t>
  </si>
  <si>
    <t>Anniversaire - Manifestation exceptionnelle</t>
  </si>
  <si>
    <t>Salon 1</t>
  </si>
  <si>
    <t>Salon 2</t>
  </si>
  <si>
    <t>Tr 1</t>
  </si>
  <si>
    <t>Tr2</t>
  </si>
  <si>
    <t>Voyage d'études</t>
  </si>
  <si>
    <t>Recherche</t>
  </si>
  <si>
    <t>Achat documents</t>
  </si>
  <si>
    <t>4 numéros par an</t>
  </si>
  <si>
    <t>MHT (réel : int+ext)</t>
  </si>
  <si>
    <t>MHT facturé (ext)</t>
  </si>
  <si>
    <t>Ss-Totaux "réels"</t>
  </si>
  <si>
    <t>Ecart Sous total "réel" et sous total sous traité (payé sur factures)</t>
  </si>
  <si>
    <t>Communication événementielle interne</t>
  </si>
  <si>
    <t>Création et gestion de groupes de pression (lobbying)</t>
  </si>
  <si>
    <t>Gestion de documentation et recherche d'informations pertinentes</t>
  </si>
  <si>
    <t>Négociation à l'interne</t>
  </si>
  <si>
    <t>Communication sociale</t>
  </si>
  <si>
    <t>DIAGCOM - BUDGETS de COMMUNICATION EN K€</t>
  </si>
  <si>
    <t>COMMUNICATION EXTERNE</t>
  </si>
  <si>
    <t>COMMUNICATION INTERNE</t>
  </si>
  <si>
    <t>Relations Presse</t>
  </si>
  <si>
    <t>Formation</t>
  </si>
  <si>
    <t>Bilan social</t>
  </si>
  <si>
    <t>Assistance à la conception de budgets de communication</t>
  </si>
  <si>
    <t>A charge de l'utilisateur de sélectionner et regrouper celles qui lui sont pertinentes</t>
  </si>
  <si>
    <t>Médiations extérieures (salons, réunions, débats, tables rondes…)</t>
  </si>
  <si>
    <t>NB. La grille donne l'ensemble des fonctions (pour la liste des tâches, cf. Diagcom)</t>
  </si>
  <si>
    <t>Médiations extérieures (Incentive, voyages d'études…)</t>
  </si>
  <si>
    <t>Opération 1</t>
  </si>
  <si>
    <t>Opération 2</t>
  </si>
  <si>
    <t>Voyage</t>
  </si>
  <si>
    <t>Action</t>
  </si>
  <si>
    <t>TOTAL GENERAL COMMUNICATION GLOBALE</t>
  </si>
  <si>
    <t>Total communication externe sans imputation des travaux en interne à la structure</t>
  </si>
  <si>
    <t>Communication institutionnelle (“Corporate”)</t>
  </si>
  <si>
    <t>Communication “professionnelle” (“Business to business”)</t>
  </si>
  <si>
    <t>Communication financière externe</t>
  </si>
  <si>
    <t>Communication externe de crise</t>
  </si>
  <si>
    <t>Conception/Gestion/Évaluation des opérations de mécénat</t>
  </si>
  <si>
    <t>Conception/Gestion/Évaluation des opérations de parrainage</t>
  </si>
  <si>
    <t>Presse d'entreprise externe (écrite)</t>
  </si>
  <si>
    <t>Relations publiques</t>
  </si>
  <si>
    <t>Edition multimédia interactive externe</t>
  </si>
  <si>
    <t>Communication événementielle externe</t>
  </si>
  <si>
    <t>Constitution de réseaux d'information multimodaux</t>
  </si>
  <si>
    <t>Communication internationale</t>
  </si>
  <si>
    <t>Négociation à l'externe</t>
  </si>
  <si>
    <t>Liaisons avec le marketing</t>
  </si>
  <si>
    <t>Communication produits - Publicité</t>
  </si>
  <si>
    <t>Relations humaines</t>
  </si>
  <si>
    <t>(© Communiquance, 2007) - V1.6</t>
  </si>
  <si>
    <t>Journées</t>
  </si>
  <si>
    <t>Type tarif</t>
  </si>
  <si>
    <t>Ss-Totaux</t>
  </si>
  <si>
    <t>Le budget globalise les tâches de base (cf. expérience du communicant)</t>
  </si>
  <si>
    <t>Fichier - Achat</t>
  </si>
  <si>
    <t>Fichier - Traitement informatique</t>
  </si>
  <si>
    <t>% ssT</t>
  </si>
  <si>
    <t>ATTENTION : NE RIEN SAISIR DANS CETTE PAGE  - REPRISE DU DOSSIER TARIF !!!!</t>
  </si>
  <si>
    <t>Dossiers de presse - Conception</t>
  </si>
  <si>
    <t>Dossiers de presse - Impression - Diffusion</t>
  </si>
  <si>
    <t>Conférences de presse - Budget annuel</t>
  </si>
  <si>
    <t>Voyages de presse</t>
  </si>
</sst>
</file>

<file path=xl/styles.xml><?xml version="1.0" encoding="utf-8"?>
<styleSheet xmlns="http://schemas.openxmlformats.org/spreadsheetml/2006/main">
  <numFmts count="20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"/>
    <numFmt numFmtId="173" formatCode="0.0%"/>
    <numFmt numFmtId="174" formatCode="0.0000"/>
    <numFmt numFmtId="175" formatCode="_ * #,##0.00_ \ [$€-1]_ ;_ * \-#,##0.00\ \ [$€-1]_ ;_ * &quot;-&quot;??_ \ [$€-1]_ ;_ @_ "/>
  </numFmts>
  <fonts count="26">
    <font>
      <sz val="12"/>
      <name val="Verdana"/>
      <family val="0"/>
    </font>
    <font>
      <b/>
      <sz val="12"/>
      <name val="Verdana"/>
      <family val="0"/>
    </font>
    <font>
      <i/>
      <sz val="12"/>
      <name val="Verdana"/>
      <family val="0"/>
    </font>
    <font>
      <b/>
      <i/>
      <sz val="12"/>
      <name val="Verdana"/>
      <family val="0"/>
    </font>
    <font>
      <b/>
      <sz val="14"/>
      <name val="Verdana"/>
      <family val="0"/>
    </font>
    <font>
      <u val="single"/>
      <sz val="12"/>
      <color indexed="12"/>
      <name val="Verdana"/>
      <family val="0"/>
    </font>
    <font>
      <u val="single"/>
      <sz val="12"/>
      <color indexed="36"/>
      <name val="Verdana"/>
      <family val="0"/>
    </font>
    <font>
      <sz val="10"/>
      <name val="Verdana"/>
      <family val="0"/>
    </font>
    <font>
      <b/>
      <sz val="9"/>
      <name val="Verdana"/>
      <family val="0"/>
    </font>
    <font>
      <b/>
      <sz val="10"/>
      <name val="Times"/>
      <family val="0"/>
    </font>
    <font>
      <sz val="12"/>
      <name val="Times"/>
      <family val="0"/>
    </font>
    <font>
      <b/>
      <sz val="16"/>
      <name val="Verdana"/>
      <family val="0"/>
    </font>
    <font>
      <sz val="8"/>
      <name val="Verdana"/>
      <family val="0"/>
    </font>
    <font>
      <b/>
      <sz val="11"/>
      <name val="Verdana"/>
      <family val="0"/>
    </font>
    <font>
      <sz val="11"/>
      <name val="Times"/>
      <family val="0"/>
    </font>
    <font>
      <b/>
      <sz val="24"/>
      <name val="Verdana"/>
      <family val="0"/>
    </font>
    <font>
      <b/>
      <i/>
      <sz val="9"/>
      <name val="Verdana"/>
      <family val="0"/>
    </font>
    <font>
      <b/>
      <sz val="20"/>
      <name val="Verdana"/>
      <family val="0"/>
    </font>
    <font>
      <sz val="16"/>
      <name val="Verdana"/>
      <family val="0"/>
    </font>
    <font>
      <sz val="14"/>
      <name val="Verdana"/>
      <family val="0"/>
    </font>
    <font>
      <b/>
      <sz val="14"/>
      <color indexed="10"/>
      <name val="Verdana"/>
      <family val="0"/>
    </font>
    <font>
      <b/>
      <sz val="16"/>
      <color indexed="10"/>
      <name val="Verdana"/>
      <family val="0"/>
    </font>
    <font>
      <b/>
      <i/>
      <sz val="14"/>
      <name val="Verdana"/>
      <family val="0"/>
    </font>
    <font>
      <b/>
      <sz val="12"/>
      <color indexed="10"/>
      <name val="Verdana"/>
      <family val="0"/>
    </font>
    <font>
      <b/>
      <i/>
      <sz val="11"/>
      <name val="Verdana"/>
      <family val="0"/>
    </font>
    <font>
      <sz val="9"/>
      <name val="Verdana"/>
      <family val="0"/>
    </font>
  </fonts>
  <fills count="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4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9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3" borderId="0" xfId="0" applyFont="1" applyFill="1" applyAlignment="1">
      <alignment/>
    </xf>
    <xf numFmtId="0" fontId="11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3" fillId="0" borderId="0" xfId="0" applyFont="1" applyAlignment="1">
      <alignment/>
    </xf>
    <xf numFmtId="0" fontId="13" fillId="3" borderId="0" xfId="0" applyFont="1" applyFill="1" applyAlignment="1">
      <alignment/>
    </xf>
    <xf numFmtId="0" fontId="14" fillId="0" borderId="1" xfId="0" applyFont="1" applyBorder="1" applyAlignment="1">
      <alignment/>
    </xf>
    <xf numFmtId="0" fontId="15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17" fillId="0" borderId="0" xfId="0" applyFont="1" applyAlignment="1">
      <alignment/>
    </xf>
    <xf numFmtId="0" fontId="1" fillId="4" borderId="0" xfId="0" applyFont="1" applyFill="1" applyAlignment="1">
      <alignment/>
    </xf>
    <xf numFmtId="0" fontId="10" fillId="4" borderId="0" xfId="0" applyFont="1" applyFill="1" applyAlignment="1">
      <alignment/>
    </xf>
    <xf numFmtId="0" fontId="18" fillId="3" borderId="2" xfId="0" applyFont="1" applyFill="1" applyBorder="1" applyAlignment="1">
      <alignment/>
    </xf>
    <xf numFmtId="0" fontId="0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5" borderId="0" xfId="0" applyFont="1" applyFill="1" applyAlignment="1">
      <alignment/>
    </xf>
    <xf numFmtId="0" fontId="0" fillId="4" borderId="0" xfId="0" applyFont="1" applyFill="1" applyAlignment="1">
      <alignment/>
    </xf>
    <xf numFmtId="0" fontId="19" fillId="0" borderId="0" xfId="0" applyFont="1" applyAlignment="1">
      <alignment/>
    </xf>
    <xf numFmtId="0" fontId="20" fillId="6" borderId="2" xfId="0" applyFont="1" applyFill="1" applyBorder="1" applyAlignment="1">
      <alignment/>
    </xf>
    <xf numFmtId="0" fontId="11" fillId="7" borderId="0" xfId="0" applyFont="1" applyFill="1" applyAlignment="1">
      <alignment/>
    </xf>
    <xf numFmtId="0" fontId="0" fillId="7" borderId="0" xfId="0" applyFill="1" applyAlignment="1">
      <alignment/>
    </xf>
    <xf numFmtId="0" fontId="19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19" fillId="0" borderId="0" xfId="0" applyFont="1" applyFill="1" applyAlignment="1">
      <alignment/>
    </xf>
    <xf numFmtId="0" fontId="21" fillId="3" borderId="2" xfId="0" applyFont="1" applyFill="1" applyBorder="1" applyAlignment="1">
      <alignment/>
    </xf>
    <xf numFmtId="175" fontId="0" fillId="2" borderId="0" xfId="0" applyNumberFormat="1" applyFill="1" applyAlignment="1">
      <alignment/>
    </xf>
    <xf numFmtId="175" fontId="0" fillId="0" borderId="0" xfId="0" applyNumberFormat="1" applyAlignment="1">
      <alignment/>
    </xf>
    <xf numFmtId="175" fontId="1" fillId="2" borderId="0" xfId="0" applyNumberFormat="1" applyFont="1" applyFill="1" applyAlignment="1">
      <alignment/>
    </xf>
    <xf numFmtId="175" fontId="8" fillId="0" borderId="0" xfId="0" applyNumberFormat="1" applyFont="1" applyAlignment="1">
      <alignment/>
    </xf>
    <xf numFmtId="175" fontId="20" fillId="6" borderId="2" xfId="0" applyNumberFormat="1" applyFont="1" applyFill="1" applyBorder="1" applyAlignment="1">
      <alignment/>
    </xf>
    <xf numFmtId="175" fontId="7" fillId="0" borderId="0" xfId="0" applyNumberFormat="1" applyFont="1" applyAlignment="1">
      <alignment/>
    </xf>
    <xf numFmtId="175" fontId="21" fillId="3" borderId="2" xfId="0" applyNumberFormat="1" applyFont="1" applyFill="1" applyBorder="1" applyAlignment="1">
      <alignment/>
    </xf>
    <xf numFmtId="175" fontId="4" fillId="4" borderId="0" xfId="0" applyNumberFormat="1" applyFont="1" applyFill="1" applyAlignment="1">
      <alignment/>
    </xf>
    <xf numFmtId="175" fontId="19" fillId="0" borderId="0" xfId="0" applyNumberFormat="1" applyFont="1" applyAlignment="1">
      <alignment/>
    </xf>
    <xf numFmtId="175" fontId="19" fillId="0" borderId="0" xfId="0" applyNumberFormat="1" applyFont="1" applyFill="1" applyAlignment="1">
      <alignment/>
    </xf>
    <xf numFmtId="175" fontId="16" fillId="2" borderId="0" xfId="0" applyNumberFormat="1" applyFont="1" applyFill="1" applyAlignment="1">
      <alignment/>
    </xf>
    <xf numFmtId="175" fontId="0" fillId="3" borderId="0" xfId="0" applyNumberFormat="1" applyFill="1" applyAlignment="1">
      <alignment/>
    </xf>
    <xf numFmtId="175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9" fontId="18" fillId="3" borderId="2" xfId="21" applyFont="1" applyFill="1" applyBorder="1" applyAlignment="1">
      <alignment/>
    </xf>
    <xf numFmtId="9" fontId="19" fillId="4" borderId="0" xfId="21" applyFont="1" applyFill="1" applyAlignment="1">
      <alignment/>
    </xf>
    <xf numFmtId="9" fontId="19" fillId="0" borderId="0" xfId="21" applyFont="1" applyAlignment="1">
      <alignment/>
    </xf>
    <xf numFmtId="9" fontId="19" fillId="0" borderId="0" xfId="21" applyFont="1" applyFill="1" applyAlignment="1">
      <alignment/>
    </xf>
    <xf numFmtId="9" fontId="0" fillId="0" borderId="0" xfId="21" applyAlignment="1">
      <alignment/>
    </xf>
    <xf numFmtId="175" fontId="22" fillId="2" borderId="0" xfId="0" applyNumberFormat="1" applyFont="1" applyFill="1" applyAlignment="1">
      <alignment/>
    </xf>
    <xf numFmtId="175" fontId="1" fillId="3" borderId="0" xfId="0" applyNumberFormat="1" applyFont="1" applyFill="1" applyAlignment="1">
      <alignment/>
    </xf>
    <xf numFmtId="9" fontId="0" fillId="3" borderId="0" xfId="21" applyFill="1" applyAlignment="1">
      <alignment/>
    </xf>
    <xf numFmtId="175" fontId="23" fillId="3" borderId="2" xfId="0" applyNumberFormat="1" applyFont="1" applyFill="1" applyBorder="1" applyAlignment="1">
      <alignment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" fillId="4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emple%20Budget%20de%20com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ifs"/>
      <sheetName val="Budget 1"/>
      <sheetName val="Budget 2"/>
      <sheetName val="Budget 3"/>
    </sheetNames>
    <definedNames>
      <definedName name="Jour.conception" refersTo="=Tarifs!$D$8"/>
      <definedName name="Jour.production" refersTo="=Tarifs!$D$10"/>
      <definedName name="Jour.realisation" refersTo="=Tarifs!$D$9"/>
    </definedNames>
    <sheetDataSet>
      <sheetData sheetId="0">
        <row r="1">
          <cell r="A1" t="str">
            <v>TARIFS</v>
          </cell>
        </row>
        <row r="2">
          <cell r="B2" t="str">
            <v>Base de calcul  Année 0</v>
          </cell>
          <cell r="C2" t="str">
            <v>Tarif horaire</v>
          </cell>
        </row>
        <row r="3">
          <cell r="B3" t="str">
            <v>Conception - Heure Ht</v>
          </cell>
          <cell r="C3">
            <v>95</v>
          </cell>
        </row>
        <row r="4">
          <cell r="B4" t="str">
            <v>Réalisation/rédaction</v>
          </cell>
          <cell r="C4">
            <v>78</v>
          </cell>
        </row>
        <row r="5">
          <cell r="B5" t="str">
            <v>Production/saisie/</v>
          </cell>
          <cell r="C5">
            <v>45</v>
          </cell>
        </row>
        <row r="7">
          <cell r="B7" t="str">
            <v>Actualisation Année en cours</v>
          </cell>
          <cell r="C7" t="str">
            <v>Heure</v>
          </cell>
          <cell r="D7" t="str">
            <v>Jour</v>
          </cell>
        </row>
        <row r="8">
          <cell r="B8" t="str">
            <v>Conception</v>
          </cell>
          <cell r="C8">
            <v>97.12799999999999</v>
          </cell>
          <cell r="D8">
            <v>679.896</v>
          </cell>
        </row>
        <row r="9">
          <cell r="B9" t="str">
            <v>Réalisation/rédaction</v>
          </cell>
          <cell r="C9">
            <v>61.343999999999994</v>
          </cell>
          <cell r="D9">
            <v>429.40799999999996</v>
          </cell>
        </row>
        <row r="10">
          <cell r="B10" t="str">
            <v>Production/saisie/</v>
          </cell>
          <cell r="C10">
            <v>40.896</v>
          </cell>
          <cell r="D10">
            <v>286.272</v>
          </cell>
        </row>
        <row r="13">
          <cell r="B13" t="str">
            <v>% d'augmentation</v>
          </cell>
          <cell r="C13">
            <v>2.24</v>
          </cell>
        </row>
        <row r="14">
          <cell r="B14" t="str">
            <v>Paiement</v>
          </cell>
          <cell r="C14">
            <v>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zoomScale="150" zoomScaleNormal="150" workbookViewId="0" topLeftCell="A1">
      <selection activeCell="D8" sqref="D8"/>
    </sheetView>
  </sheetViews>
  <sheetFormatPr defaultColWidth="11.19921875" defaultRowHeight="15"/>
  <cols>
    <col min="2" max="2" width="24.59765625" style="0" customWidth="1"/>
    <col min="3" max="3" width="15" style="0" customWidth="1"/>
    <col min="4" max="4" width="15.3984375" style="0" customWidth="1"/>
  </cols>
  <sheetData>
    <row r="1" spans="1:4" ht="15.75">
      <c r="A1" s="36" t="str">
        <f>'[1]Tarifs'!A1</f>
        <v>TARIFS</v>
      </c>
      <c r="B1">
        <f>'[1]Tarifs'!B1</f>
        <v>0</v>
      </c>
      <c r="C1">
        <f>'[1]Tarifs'!C1</f>
        <v>0</v>
      </c>
      <c r="D1">
        <f>'[1]Tarifs'!D1</f>
        <v>0</v>
      </c>
    </row>
    <row r="2" spans="1:4" ht="15.75">
      <c r="A2">
        <f>'[1]Tarifs'!A2</f>
        <v>0</v>
      </c>
      <c r="B2" t="str">
        <f>'[1]Tarifs'!B2</f>
        <v>Base de calcul  Année 0</v>
      </c>
      <c r="C2" t="str">
        <f>'[1]Tarifs'!C2</f>
        <v>Tarif horaire</v>
      </c>
      <c r="D2">
        <f>'[1]Tarifs'!D2</f>
        <v>0</v>
      </c>
    </row>
    <row r="3" spans="1:4" ht="15.75">
      <c r="A3">
        <f>'[1]Tarifs'!A3</f>
        <v>0</v>
      </c>
      <c r="B3" t="str">
        <f>'[1]Tarifs'!B3</f>
        <v>Conception - Heure Ht</v>
      </c>
      <c r="C3">
        <f>'[1]Tarifs'!C3</f>
        <v>95</v>
      </c>
      <c r="D3">
        <f>'[1]Tarifs'!D3</f>
        <v>0</v>
      </c>
    </row>
    <row r="4" spans="1:4" ht="15.75">
      <c r="A4">
        <f>'[1]Tarifs'!A4</f>
        <v>0</v>
      </c>
      <c r="B4" t="str">
        <f>'[1]Tarifs'!B4</f>
        <v>Réalisation/rédaction</v>
      </c>
      <c r="C4">
        <f>'[1]Tarifs'!C4</f>
        <v>78</v>
      </c>
      <c r="D4">
        <f>'[1]Tarifs'!D4</f>
        <v>0</v>
      </c>
    </row>
    <row r="5" spans="1:4" ht="15.75">
      <c r="A5">
        <f>'[1]Tarifs'!A5</f>
        <v>0</v>
      </c>
      <c r="B5" t="str">
        <f>'[1]Tarifs'!B5</f>
        <v>Production/saisie/</v>
      </c>
      <c r="C5">
        <f>'[1]Tarifs'!C5</f>
        <v>45</v>
      </c>
      <c r="D5">
        <f>'[1]Tarifs'!D5</f>
        <v>0</v>
      </c>
    </row>
    <row r="6" spans="1:4" ht="15.75">
      <c r="A6">
        <f>'[1]Tarifs'!A6</f>
        <v>0</v>
      </c>
      <c r="B6">
        <f>'[1]Tarifs'!B6</f>
        <v>0</v>
      </c>
      <c r="C6">
        <f>'[1]Tarifs'!C6</f>
        <v>0</v>
      </c>
      <c r="D6">
        <f>'[1]Tarifs'!D6</f>
        <v>0</v>
      </c>
    </row>
    <row r="7" spans="1:4" ht="15.75">
      <c r="A7">
        <f>'[1]Tarifs'!A7</f>
        <v>0</v>
      </c>
      <c r="B7" t="str">
        <f>'[1]Tarifs'!B7</f>
        <v>Actualisation Année en cours</v>
      </c>
      <c r="C7" t="str">
        <f>'[1]Tarifs'!C7</f>
        <v>Heure</v>
      </c>
      <c r="D7" t="str">
        <f>'[1]Tarifs'!D7</f>
        <v>Jour</v>
      </c>
    </row>
    <row r="8" spans="1:4" ht="15.75">
      <c r="A8">
        <f>'[1]Tarifs'!A8</f>
        <v>0</v>
      </c>
      <c r="B8" t="str">
        <f>'[1]Tarifs'!B8</f>
        <v>Conception</v>
      </c>
      <c r="C8">
        <f>'[1]Tarifs'!C8</f>
        <v>97.12799999999999</v>
      </c>
      <c r="D8">
        <f>'[1]Tarifs'!D8</f>
        <v>679.896</v>
      </c>
    </row>
    <row r="9" spans="1:4" ht="15.75">
      <c r="A9">
        <f>'[1]Tarifs'!A9</f>
        <v>0</v>
      </c>
      <c r="B9" t="str">
        <f>'[1]Tarifs'!B9</f>
        <v>Réalisation/rédaction</v>
      </c>
      <c r="C9">
        <f>'[1]Tarifs'!C9</f>
        <v>61.343999999999994</v>
      </c>
      <c r="D9">
        <f>'[1]Tarifs'!D9</f>
        <v>429.40799999999996</v>
      </c>
    </row>
    <row r="10" spans="1:4" ht="15.75">
      <c r="A10">
        <f>'[1]Tarifs'!A10</f>
        <v>0</v>
      </c>
      <c r="B10" t="str">
        <f>'[1]Tarifs'!B10</f>
        <v>Production/saisie/</v>
      </c>
      <c r="C10">
        <f>'[1]Tarifs'!C10</f>
        <v>40.896</v>
      </c>
      <c r="D10">
        <f>'[1]Tarifs'!D10</f>
        <v>286.272</v>
      </c>
    </row>
    <row r="11" spans="1:4" ht="15.75">
      <c r="A11">
        <f>'[1]Tarifs'!A11</f>
        <v>0</v>
      </c>
      <c r="B11">
        <f>'[1]Tarifs'!B11</f>
        <v>0</v>
      </c>
      <c r="C11">
        <f>'[1]Tarifs'!C11</f>
        <v>0</v>
      </c>
      <c r="D11">
        <f>'[1]Tarifs'!D11</f>
        <v>0</v>
      </c>
    </row>
    <row r="12" spans="1:4" ht="15.75">
      <c r="A12">
        <f>'[1]Tarifs'!A12</f>
        <v>0</v>
      </c>
      <c r="B12">
        <f>'[1]Tarifs'!B12</f>
        <v>0</v>
      </c>
      <c r="C12">
        <f>'[1]Tarifs'!C12</f>
        <v>0</v>
      </c>
      <c r="D12">
        <f>'[1]Tarifs'!D12</f>
        <v>0</v>
      </c>
    </row>
    <row r="13" spans="1:4" ht="15.75">
      <c r="A13">
        <f>'[1]Tarifs'!A13</f>
        <v>0</v>
      </c>
      <c r="B13" t="str">
        <f>'[1]Tarifs'!B13</f>
        <v>% d'augmentation</v>
      </c>
      <c r="C13">
        <f>'[1]Tarifs'!C13</f>
        <v>2.24</v>
      </c>
      <c r="D13">
        <f>'[1]Tarifs'!D13</f>
        <v>0</v>
      </c>
    </row>
    <row r="14" spans="1:4" ht="15.75">
      <c r="A14">
        <f>'[1]Tarifs'!A14</f>
        <v>0</v>
      </c>
      <c r="B14" t="str">
        <f>'[1]Tarifs'!B14</f>
        <v>Paiement</v>
      </c>
      <c r="C14">
        <f>'[1]Tarifs'!C14</f>
        <v>45</v>
      </c>
      <c r="D14">
        <f>'[1]Tarifs'!D14</f>
        <v>0</v>
      </c>
    </row>
    <row r="15" spans="1:4" ht="15.75">
      <c r="A15">
        <f>'[1]Tarifs'!A15</f>
        <v>0</v>
      </c>
      <c r="B15">
        <f>'[1]Tarifs'!B15</f>
        <v>0</v>
      </c>
      <c r="C15">
        <f>'[1]Tarifs'!C15</f>
        <v>0</v>
      </c>
      <c r="D15">
        <f>'[1]Tarifs'!D15</f>
        <v>0</v>
      </c>
    </row>
    <row r="18" spans="1:7" ht="19.5">
      <c r="A18" s="35" t="s">
        <v>132</v>
      </c>
      <c r="B18" s="36"/>
      <c r="C18" s="36"/>
      <c r="D18" s="36"/>
      <c r="E18" s="36"/>
      <c r="F18" s="36"/>
      <c r="G18" s="3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7"/>
  <sheetViews>
    <sheetView tabSelected="1" workbookViewId="0" topLeftCell="A105">
      <selection activeCell="K139" sqref="K139"/>
    </sheetView>
  </sheetViews>
  <sheetFormatPr defaultColWidth="11.19921875" defaultRowHeight="15"/>
  <cols>
    <col min="1" max="1" width="1.8984375" style="2" customWidth="1"/>
    <col min="2" max="2" width="3.19921875" style="19" customWidth="1"/>
    <col min="3" max="3" width="2.5" style="1" customWidth="1"/>
    <col min="4" max="4" width="5" style="7" customWidth="1"/>
    <col min="5" max="5" width="4.59765625" style="7" customWidth="1"/>
    <col min="6" max="7" width="5.59765625" style="7" customWidth="1"/>
    <col min="8" max="8" width="11" style="7" customWidth="1"/>
    <col min="9" max="9" width="7.59765625" style="7" customWidth="1"/>
    <col min="10" max="10" width="27.59765625" style="1" customWidth="1"/>
    <col min="11" max="11" width="11.59765625" style="3" customWidth="1"/>
    <col min="12" max="12" width="2.5" style="0" customWidth="1"/>
    <col min="13" max="13" width="23" style="42" customWidth="1"/>
    <col min="15" max="15" width="9.69921875" style="0" customWidth="1"/>
    <col min="16" max="16" width="5" style="0" customWidth="1"/>
    <col min="17" max="17" width="2.8984375" style="0" customWidth="1"/>
  </cols>
  <sheetData>
    <row r="1" spans="1:14" ht="30">
      <c r="A1" s="22" t="s">
        <v>91</v>
      </c>
      <c r="B1" s="18"/>
      <c r="C1" s="5"/>
      <c r="D1" s="17"/>
      <c r="E1" s="17"/>
      <c r="F1" s="17"/>
      <c r="G1" s="12"/>
      <c r="H1" s="12"/>
      <c r="I1" s="12"/>
      <c r="J1" s="12"/>
      <c r="K1" s="6"/>
      <c r="L1" s="6"/>
      <c r="M1" s="41"/>
      <c r="N1" s="6"/>
    </row>
    <row r="2" spans="1:14" ht="24.75">
      <c r="A2" s="24" t="s">
        <v>97</v>
      </c>
      <c r="G2" s="13"/>
      <c r="J2" s="13"/>
      <c r="K2" s="1"/>
      <c r="L2" s="13"/>
      <c r="N2" s="1"/>
    </row>
    <row r="3" spans="1:14" ht="15.75">
      <c r="A3" s="4" t="s">
        <v>124</v>
      </c>
      <c r="G3" s="13"/>
      <c r="H3" s="13"/>
      <c r="I3" s="13"/>
      <c r="K3" s="5" t="s">
        <v>125</v>
      </c>
      <c r="L3" s="6"/>
      <c r="M3" s="43" t="s">
        <v>82</v>
      </c>
      <c r="N3" s="23"/>
    </row>
    <row r="4" spans="1:14" ht="15.75">
      <c r="A4" s="67" t="s">
        <v>100</v>
      </c>
      <c r="B4" s="4"/>
      <c r="C4" s="4"/>
      <c r="D4" s="67"/>
      <c r="E4" s="67"/>
      <c r="F4" s="67"/>
      <c r="G4" s="67"/>
      <c r="H4" s="67"/>
      <c r="I4" s="67"/>
      <c r="J4" s="4"/>
      <c r="K4" s="4"/>
      <c r="M4" s="44"/>
      <c r="N4" s="4"/>
    </row>
    <row r="5" spans="1:14" ht="18">
      <c r="A5" s="67" t="s">
        <v>98</v>
      </c>
      <c r="B5" s="4"/>
      <c r="C5" s="4"/>
      <c r="D5" s="67"/>
      <c r="E5" s="67"/>
      <c r="F5" s="67"/>
      <c r="G5" s="67"/>
      <c r="H5" s="67"/>
      <c r="I5" s="67"/>
      <c r="J5" s="4"/>
      <c r="K5" s="34" t="s">
        <v>127</v>
      </c>
      <c r="M5" s="45" t="s">
        <v>84</v>
      </c>
      <c r="N5" s="34" t="s">
        <v>131</v>
      </c>
    </row>
    <row r="6" spans="1:13" ht="15.75">
      <c r="A6" s="67" t="s">
        <v>128</v>
      </c>
      <c r="B6" s="4"/>
      <c r="C6" s="4"/>
      <c r="D6" s="67"/>
      <c r="E6" s="67"/>
      <c r="F6" s="67"/>
      <c r="G6" s="67"/>
      <c r="H6" s="67"/>
      <c r="I6" s="67"/>
      <c r="J6" s="4"/>
      <c r="M6" s="46"/>
    </row>
    <row r="7" spans="1:14" ht="19.5">
      <c r="A7" s="15" t="s">
        <v>92</v>
      </c>
      <c r="B7" s="20"/>
      <c r="C7" s="9"/>
      <c r="D7" s="16"/>
      <c r="E7" s="16"/>
      <c r="F7" s="16"/>
      <c r="G7" s="16"/>
      <c r="H7" s="16"/>
      <c r="I7" s="16"/>
      <c r="J7" s="9"/>
      <c r="K7" s="40">
        <f>K8+K13+K22+K25+K31+K35+K40+K45+K49+K54+K56+K66+K69+K77+K80+K86+K89+K92+K94+K97</f>
        <v>0</v>
      </c>
      <c r="L7" s="28"/>
      <c r="M7" s="40">
        <f>M8+M13+M22+M25+M31+M35+M40+M45+M49+M54+M56+M66+M69+M77+M80+M86+M89+M92+M94+M97</f>
        <v>0</v>
      </c>
      <c r="N7" s="55" t="e">
        <f>TotalCi/TotalCi</f>
        <v>#DIV/0!</v>
      </c>
    </row>
    <row r="8" spans="2:14" ht="18">
      <c r="B8" s="21">
        <v>1</v>
      </c>
      <c r="C8" s="11"/>
      <c r="D8" s="68" t="s">
        <v>115</v>
      </c>
      <c r="E8" s="68"/>
      <c r="F8" s="68"/>
      <c r="G8" s="68"/>
      <c r="H8" s="26"/>
      <c r="I8" s="26"/>
      <c r="J8" s="26"/>
      <c r="K8" s="38">
        <f>SUM(K9:K12)</f>
        <v>0</v>
      </c>
      <c r="L8" s="38"/>
      <c r="M8" s="48">
        <f>SUM(M9:M12)</f>
        <v>0</v>
      </c>
      <c r="N8" s="56" t="e">
        <f>M8/TotalCi</f>
        <v>#DIV/0!</v>
      </c>
    </row>
    <row r="9" spans="2:14" ht="18">
      <c r="B9" s="21"/>
      <c r="C9" s="11"/>
      <c r="D9" s="25"/>
      <c r="E9" s="25" t="s">
        <v>129</v>
      </c>
      <c r="F9" s="25"/>
      <c r="G9" s="25"/>
      <c r="H9" s="26"/>
      <c r="I9" s="26"/>
      <c r="J9" s="26"/>
      <c r="K9" s="33"/>
      <c r="L9" s="33"/>
      <c r="M9" s="49"/>
      <c r="N9" s="57"/>
    </row>
    <row r="10" spans="2:14" ht="18">
      <c r="B10" s="21"/>
      <c r="C10" s="11"/>
      <c r="D10" s="25"/>
      <c r="E10" s="25" t="s">
        <v>130</v>
      </c>
      <c r="F10" s="25"/>
      <c r="G10" s="25"/>
      <c r="H10" s="26"/>
      <c r="I10" s="26"/>
      <c r="J10" s="26"/>
      <c r="K10" s="33"/>
      <c r="L10" s="33"/>
      <c r="M10" s="49"/>
      <c r="N10" s="57"/>
    </row>
    <row r="11" spans="2:14" ht="18">
      <c r="B11" s="21"/>
      <c r="C11" s="11"/>
      <c r="D11" s="25"/>
      <c r="E11" s="25"/>
      <c r="F11" s="25"/>
      <c r="G11" s="25"/>
      <c r="H11" s="26"/>
      <c r="I11" s="26"/>
      <c r="J11" s="26"/>
      <c r="K11" s="33"/>
      <c r="L11" s="33"/>
      <c r="M11" s="49"/>
      <c r="N11" s="57"/>
    </row>
    <row r="12" spans="2:14" ht="18">
      <c r="B12" s="21"/>
      <c r="C12" s="11"/>
      <c r="D12" s="25"/>
      <c r="E12" s="25"/>
      <c r="F12" s="25"/>
      <c r="G12" s="25"/>
      <c r="H12" s="26"/>
      <c r="I12" s="26"/>
      <c r="J12" s="26"/>
      <c r="K12" s="33"/>
      <c r="L12" s="33"/>
      <c r="M12" s="49"/>
      <c r="N12" s="57"/>
    </row>
    <row r="13" spans="2:14" ht="18">
      <c r="B13" s="21">
        <f>B8+1</f>
        <v>2</v>
      </c>
      <c r="C13" s="11"/>
      <c r="D13" s="68" t="s">
        <v>94</v>
      </c>
      <c r="E13" s="68"/>
      <c r="F13" s="68"/>
      <c r="G13" s="68"/>
      <c r="H13" s="26"/>
      <c r="I13" s="26"/>
      <c r="J13" s="26"/>
      <c r="K13" s="38">
        <f>SUM(K14:K21)</f>
        <v>0</v>
      </c>
      <c r="L13" s="38"/>
      <c r="M13" s="48">
        <f>SUM(M14:M21)</f>
        <v>0</v>
      </c>
      <c r="N13" s="56" t="e">
        <f>M13/TotalCi</f>
        <v>#DIV/0!</v>
      </c>
    </row>
    <row r="14" spans="2:14" ht="18">
      <c r="B14" s="21"/>
      <c r="C14" s="11"/>
      <c r="D14" s="25"/>
      <c r="E14" s="25" t="s">
        <v>129</v>
      </c>
      <c r="F14" s="25"/>
      <c r="G14" s="25"/>
      <c r="H14" s="26"/>
      <c r="I14" s="26"/>
      <c r="J14" s="26"/>
      <c r="K14" s="33"/>
      <c r="L14" s="33"/>
      <c r="M14" s="49"/>
      <c r="N14" s="57"/>
    </row>
    <row r="15" spans="2:14" ht="18">
      <c r="B15" s="21"/>
      <c r="C15" s="11"/>
      <c r="D15" s="25"/>
      <c r="E15" s="25" t="s">
        <v>130</v>
      </c>
      <c r="F15" s="25"/>
      <c r="G15" s="25"/>
      <c r="H15" s="26"/>
      <c r="I15" s="26"/>
      <c r="J15" s="26"/>
      <c r="K15" s="33"/>
      <c r="L15" s="33"/>
      <c r="M15" s="49"/>
      <c r="N15" s="57"/>
    </row>
    <row r="16" spans="2:14" ht="18">
      <c r="B16" s="21"/>
      <c r="C16" s="11"/>
      <c r="D16" s="25"/>
      <c r="E16" s="25" t="s">
        <v>133</v>
      </c>
      <c r="F16" s="25"/>
      <c r="G16" s="25"/>
      <c r="H16" s="26"/>
      <c r="I16" s="26"/>
      <c r="J16" s="26"/>
      <c r="K16" s="39"/>
      <c r="L16" s="30"/>
      <c r="M16" s="53"/>
      <c r="N16" s="58"/>
    </row>
    <row r="17" spans="2:14" ht="18">
      <c r="B17" s="21"/>
      <c r="C17" s="11"/>
      <c r="D17" s="25"/>
      <c r="E17" s="25" t="s">
        <v>134</v>
      </c>
      <c r="F17" s="25"/>
      <c r="G17" s="25"/>
      <c r="H17" s="26"/>
      <c r="I17" s="26"/>
      <c r="J17" s="26"/>
      <c r="K17" s="33"/>
      <c r="L17" s="33"/>
      <c r="M17" s="49"/>
      <c r="N17" s="57"/>
    </row>
    <row r="18" spans="2:14" ht="18">
      <c r="B18" s="21"/>
      <c r="C18" s="11"/>
      <c r="D18" s="25"/>
      <c r="E18" s="25" t="s">
        <v>135</v>
      </c>
      <c r="F18" s="25"/>
      <c r="G18" s="25"/>
      <c r="H18" s="26"/>
      <c r="I18" s="26"/>
      <c r="J18" s="26"/>
      <c r="K18" s="33"/>
      <c r="L18" s="33"/>
      <c r="M18" s="49"/>
      <c r="N18" s="57"/>
    </row>
    <row r="19" spans="2:14" ht="18">
      <c r="B19" s="21"/>
      <c r="C19" s="11"/>
      <c r="D19" s="25"/>
      <c r="E19" s="25" t="s">
        <v>136</v>
      </c>
      <c r="F19" s="25"/>
      <c r="G19" s="25"/>
      <c r="H19" s="26"/>
      <c r="I19" s="26"/>
      <c r="J19" s="26"/>
      <c r="K19" s="33"/>
      <c r="L19" s="33"/>
      <c r="M19" s="49"/>
      <c r="N19" s="57"/>
    </row>
    <row r="20" spans="2:14" ht="18">
      <c r="B20" s="21"/>
      <c r="C20" s="11"/>
      <c r="D20" s="25"/>
      <c r="E20" s="25" t="s">
        <v>20</v>
      </c>
      <c r="F20" s="25"/>
      <c r="G20" s="25"/>
      <c r="H20" s="26"/>
      <c r="I20" s="26"/>
      <c r="J20" s="26"/>
      <c r="K20" s="33"/>
      <c r="L20" s="33"/>
      <c r="M20" s="49"/>
      <c r="N20" s="57"/>
    </row>
    <row r="21" spans="2:14" ht="18">
      <c r="B21" s="21"/>
      <c r="C21" s="11"/>
      <c r="D21" s="25"/>
      <c r="E21" s="25"/>
      <c r="F21" s="25"/>
      <c r="G21" s="25"/>
      <c r="H21" s="26"/>
      <c r="I21" s="26"/>
      <c r="J21" s="26"/>
      <c r="K21" s="33"/>
      <c r="L21" s="33"/>
      <c r="M21" s="49"/>
      <c r="N21" s="57"/>
    </row>
    <row r="22" spans="2:14" ht="18">
      <c r="B22" s="21">
        <f>B13+1</f>
        <v>3</v>
      </c>
      <c r="C22" s="11"/>
      <c r="D22" s="68" t="s">
        <v>121</v>
      </c>
      <c r="E22" s="68"/>
      <c r="F22" s="68"/>
      <c r="G22" s="68"/>
      <c r="H22" s="68"/>
      <c r="I22" s="26"/>
      <c r="J22" s="26"/>
      <c r="K22" s="38">
        <f>SUM(K23:K24)</f>
        <v>0</v>
      </c>
      <c r="L22" s="38"/>
      <c r="M22" s="48">
        <f>SUM(M23:M24)</f>
        <v>0</v>
      </c>
      <c r="N22" s="56" t="e">
        <f>M22/TotalCi</f>
        <v>#DIV/0!</v>
      </c>
    </row>
    <row r="23" spans="2:14" ht="18">
      <c r="B23" s="21"/>
      <c r="C23" s="11"/>
      <c r="D23" s="25"/>
      <c r="E23" s="25" t="s">
        <v>23</v>
      </c>
      <c r="F23" s="25"/>
      <c r="G23" s="25"/>
      <c r="H23" s="25"/>
      <c r="I23" s="26"/>
      <c r="J23" s="26"/>
      <c r="K23" s="39"/>
      <c r="L23" s="39"/>
      <c r="M23" s="50"/>
      <c r="N23" s="58"/>
    </row>
    <row r="24" spans="2:14" ht="18">
      <c r="B24" s="21"/>
      <c r="C24" s="11"/>
      <c r="D24" s="25"/>
      <c r="E24" s="25"/>
      <c r="F24" s="25"/>
      <c r="G24" s="25"/>
      <c r="H24" s="25"/>
      <c r="I24" s="26"/>
      <c r="J24" s="26"/>
      <c r="K24" s="33"/>
      <c r="L24" s="33"/>
      <c r="M24" s="49"/>
      <c r="N24" s="57"/>
    </row>
    <row r="25" spans="2:14" ht="18">
      <c r="B25" s="21">
        <f>B22+1</f>
        <v>4</v>
      </c>
      <c r="C25" s="11"/>
      <c r="D25" s="68" t="s">
        <v>122</v>
      </c>
      <c r="E25" s="68"/>
      <c r="F25" s="68"/>
      <c r="G25" s="68"/>
      <c r="H25" s="68"/>
      <c r="I25" s="68"/>
      <c r="J25" s="26"/>
      <c r="K25" s="38">
        <f>SUM(K26:K30)</f>
        <v>0</v>
      </c>
      <c r="L25" s="38"/>
      <c r="M25" s="48">
        <f>SUM(M26:M30)</f>
        <v>0</v>
      </c>
      <c r="N25" s="56" t="e">
        <f>M25/TotalCi</f>
        <v>#DIV/0!</v>
      </c>
    </row>
    <row r="26" spans="2:14" ht="18">
      <c r="B26" s="21"/>
      <c r="C26" s="11"/>
      <c r="D26" s="25"/>
      <c r="E26" s="25" t="s">
        <v>24</v>
      </c>
      <c r="F26" s="25"/>
      <c r="G26" s="25"/>
      <c r="H26" s="25"/>
      <c r="I26" s="25"/>
      <c r="J26" s="26"/>
      <c r="K26" s="33"/>
      <c r="L26" s="33"/>
      <c r="M26" s="49"/>
      <c r="N26" s="57"/>
    </row>
    <row r="27" spans="2:14" ht="18">
      <c r="B27" s="21"/>
      <c r="C27" s="11"/>
      <c r="D27" s="25"/>
      <c r="E27" s="25" t="s">
        <v>25</v>
      </c>
      <c r="F27" s="25"/>
      <c r="G27" s="25"/>
      <c r="H27" s="25"/>
      <c r="I27" s="25"/>
      <c r="J27" s="26"/>
      <c r="K27" s="33"/>
      <c r="L27" s="33"/>
      <c r="M27" s="49"/>
      <c r="N27" s="57"/>
    </row>
    <row r="28" spans="2:14" ht="18">
      <c r="B28" s="21"/>
      <c r="C28" s="11"/>
      <c r="D28" s="25"/>
      <c r="E28" s="25" t="s">
        <v>26</v>
      </c>
      <c r="F28" s="25"/>
      <c r="G28" s="25"/>
      <c r="H28" s="25"/>
      <c r="I28" s="25"/>
      <c r="J28" s="26"/>
      <c r="K28" s="33"/>
      <c r="L28" s="33"/>
      <c r="M28" s="49"/>
      <c r="N28" s="57"/>
    </row>
    <row r="29" spans="2:14" ht="18">
      <c r="B29" s="21"/>
      <c r="C29" s="11"/>
      <c r="D29" s="25"/>
      <c r="E29" s="25" t="s">
        <v>27</v>
      </c>
      <c r="F29" s="25"/>
      <c r="G29" s="25"/>
      <c r="H29" s="25"/>
      <c r="I29" s="25"/>
      <c r="J29" s="26"/>
      <c r="K29" s="33"/>
      <c r="L29" s="33"/>
      <c r="M29" s="49"/>
      <c r="N29" s="57"/>
    </row>
    <row r="30" spans="2:14" ht="18">
      <c r="B30" s="21"/>
      <c r="C30" s="11"/>
      <c r="D30" s="25"/>
      <c r="E30" s="25"/>
      <c r="F30" s="25"/>
      <c r="G30" s="25"/>
      <c r="H30" s="25"/>
      <c r="I30" s="25"/>
      <c r="J30" s="26"/>
      <c r="K30" s="33"/>
      <c r="L30" s="33"/>
      <c r="M30" s="49"/>
      <c r="N30" s="57"/>
    </row>
    <row r="31" spans="2:14" ht="18">
      <c r="B31" s="21">
        <f>B25+1</f>
        <v>5</v>
      </c>
      <c r="C31" s="11"/>
      <c r="D31" s="68" t="s">
        <v>108</v>
      </c>
      <c r="E31" s="68"/>
      <c r="F31" s="68"/>
      <c r="G31" s="68"/>
      <c r="H31" s="68"/>
      <c r="I31" s="68"/>
      <c r="J31" s="68"/>
      <c r="K31" s="38">
        <f>SUM(K32:K34)</f>
        <v>0</v>
      </c>
      <c r="L31" s="38"/>
      <c r="M31" s="48">
        <f>SUM(M32:M38)</f>
        <v>0</v>
      </c>
      <c r="N31" s="56" t="e">
        <f>M31/TotalCi</f>
        <v>#DIV/0!</v>
      </c>
    </row>
    <row r="32" spans="2:14" ht="18">
      <c r="B32" s="21"/>
      <c r="C32" s="11"/>
      <c r="D32" s="25"/>
      <c r="E32" s="25" t="s">
        <v>24</v>
      </c>
      <c r="F32" s="25"/>
      <c r="G32" s="25"/>
      <c r="H32" s="25"/>
      <c r="I32" s="25"/>
      <c r="J32" s="25"/>
      <c r="K32" s="33"/>
      <c r="L32" s="33"/>
      <c r="M32" s="49"/>
      <c r="N32" s="57"/>
    </row>
    <row r="33" spans="2:14" ht="18">
      <c r="B33" s="21"/>
      <c r="C33" s="11"/>
      <c r="D33" s="25"/>
      <c r="E33" s="25" t="s">
        <v>25</v>
      </c>
      <c r="F33" s="25"/>
      <c r="G33" s="25"/>
      <c r="H33" s="25"/>
      <c r="I33" s="25"/>
      <c r="J33" s="25"/>
      <c r="K33" s="33"/>
      <c r="L33" s="33"/>
      <c r="M33" s="49"/>
      <c r="N33" s="57"/>
    </row>
    <row r="34" spans="2:14" ht="18">
      <c r="B34" s="21"/>
      <c r="C34" s="11"/>
      <c r="D34" s="25"/>
      <c r="E34" s="25"/>
      <c r="F34" s="25"/>
      <c r="G34" s="25"/>
      <c r="H34" s="25"/>
      <c r="I34" s="25"/>
      <c r="J34" s="25"/>
      <c r="K34" s="33"/>
      <c r="L34" s="33"/>
      <c r="M34" s="49"/>
      <c r="N34" s="57"/>
    </row>
    <row r="35" spans="2:14" ht="18">
      <c r="B35" s="21">
        <f>B31+1</f>
        <v>6</v>
      </c>
      <c r="C35" s="11"/>
      <c r="D35" s="68" t="s">
        <v>109</v>
      </c>
      <c r="E35" s="68"/>
      <c r="F35" s="68"/>
      <c r="G35" s="68"/>
      <c r="H35" s="68"/>
      <c r="I35" s="68"/>
      <c r="J35" s="68"/>
      <c r="K35" s="38">
        <f>SUM(K36:K39)</f>
        <v>0</v>
      </c>
      <c r="L35" s="38"/>
      <c r="M35" s="48">
        <f>SUM(M36:M38)</f>
        <v>0</v>
      </c>
      <c r="N35" s="56" t="e">
        <f>M35/TotalCi</f>
        <v>#DIV/0!</v>
      </c>
    </row>
    <row r="36" spans="2:14" ht="18">
      <c r="B36" s="21"/>
      <c r="C36" s="11"/>
      <c r="D36" s="25"/>
      <c r="E36" s="25" t="s">
        <v>28</v>
      </c>
      <c r="F36" s="25"/>
      <c r="G36" s="25"/>
      <c r="H36" s="25"/>
      <c r="I36" s="25"/>
      <c r="J36" s="25"/>
      <c r="K36" s="33"/>
      <c r="L36" s="33"/>
      <c r="M36" s="49"/>
      <c r="N36" s="57"/>
    </row>
    <row r="37" spans="2:14" ht="18">
      <c r="B37" s="21"/>
      <c r="C37" s="11"/>
      <c r="D37" s="25"/>
      <c r="E37" s="25" t="s">
        <v>29</v>
      </c>
      <c r="F37" s="25"/>
      <c r="G37" s="25"/>
      <c r="H37" s="25"/>
      <c r="I37" s="25"/>
      <c r="J37" s="25"/>
      <c r="K37" s="33"/>
      <c r="L37" s="33"/>
      <c r="M37" s="49"/>
      <c r="N37" s="57"/>
    </row>
    <row r="38" spans="2:14" ht="18">
      <c r="B38" s="21"/>
      <c r="C38" s="11"/>
      <c r="D38" s="25"/>
      <c r="E38" s="25" t="s">
        <v>30</v>
      </c>
      <c r="F38" s="25"/>
      <c r="G38" s="25"/>
      <c r="H38" s="25"/>
      <c r="I38" s="25"/>
      <c r="J38" s="25"/>
      <c r="K38" s="33"/>
      <c r="L38" s="33"/>
      <c r="M38" s="49"/>
      <c r="N38" s="57"/>
    </row>
    <row r="39" spans="2:14" ht="18">
      <c r="B39" s="21"/>
      <c r="C39" s="11"/>
      <c r="D39" s="25"/>
      <c r="E39" s="25"/>
      <c r="F39" s="25"/>
      <c r="G39" s="25"/>
      <c r="H39" s="25"/>
      <c r="I39" s="25"/>
      <c r="J39" s="25"/>
      <c r="K39" s="33"/>
      <c r="L39" s="33"/>
      <c r="M39" s="49"/>
      <c r="N39" s="57"/>
    </row>
    <row r="40" spans="2:14" ht="18">
      <c r="B40" s="21">
        <f>B35+1</f>
        <v>7</v>
      </c>
      <c r="C40" s="11"/>
      <c r="D40" s="68" t="s">
        <v>110</v>
      </c>
      <c r="E40" s="68"/>
      <c r="F40" s="68"/>
      <c r="G40" s="68"/>
      <c r="H40" s="68"/>
      <c r="I40" s="26"/>
      <c r="J40" s="26"/>
      <c r="K40" s="38">
        <f>SUM(K41:K44)</f>
        <v>0</v>
      </c>
      <c r="L40" s="38"/>
      <c r="M40" s="48">
        <f>SUM(M41:M47)</f>
        <v>0</v>
      </c>
      <c r="N40" s="56" t="e">
        <f>M40/TotalCi</f>
        <v>#DIV/0!</v>
      </c>
    </row>
    <row r="41" spans="2:14" ht="18">
      <c r="B41" s="21"/>
      <c r="C41" s="11"/>
      <c r="D41" s="25"/>
      <c r="E41" s="25" t="s">
        <v>31</v>
      </c>
      <c r="F41" s="25"/>
      <c r="G41" s="25"/>
      <c r="H41" s="25"/>
      <c r="I41" s="26"/>
      <c r="J41" s="26"/>
      <c r="K41" s="33"/>
      <c r="L41" s="33"/>
      <c r="M41" s="50"/>
      <c r="N41" s="57"/>
    </row>
    <row r="42" spans="2:14" ht="18">
      <c r="B42" s="21"/>
      <c r="C42" s="11"/>
      <c r="D42" s="25"/>
      <c r="E42" s="25" t="s">
        <v>32</v>
      </c>
      <c r="F42" s="25"/>
      <c r="G42" s="25"/>
      <c r="H42" s="25"/>
      <c r="I42" s="26"/>
      <c r="J42" s="26"/>
      <c r="K42" s="33"/>
      <c r="L42" s="33"/>
      <c r="M42" s="49"/>
      <c r="N42" s="57"/>
    </row>
    <row r="43" spans="2:14" ht="18">
      <c r="B43" s="21"/>
      <c r="C43" s="11"/>
      <c r="D43" s="25"/>
      <c r="E43" s="25" t="s">
        <v>95</v>
      </c>
      <c r="F43" s="25"/>
      <c r="G43" s="25"/>
      <c r="H43" s="25"/>
      <c r="I43" s="26"/>
      <c r="J43" s="26"/>
      <c r="K43" s="33"/>
      <c r="L43" s="33"/>
      <c r="M43" s="50"/>
      <c r="N43" s="57"/>
    </row>
    <row r="44" spans="2:14" ht="18">
      <c r="B44" s="21"/>
      <c r="C44" s="11"/>
      <c r="D44" s="25"/>
      <c r="E44" s="25"/>
      <c r="F44" s="25"/>
      <c r="G44" s="25"/>
      <c r="H44" s="25"/>
      <c r="I44" s="26"/>
      <c r="J44" s="26"/>
      <c r="K44" s="33"/>
      <c r="L44" s="33"/>
      <c r="M44" s="50"/>
      <c r="N44" s="57"/>
    </row>
    <row r="45" spans="2:14" ht="18">
      <c r="B45" s="21">
        <f>B40+1</f>
        <v>8</v>
      </c>
      <c r="C45" s="11"/>
      <c r="D45" s="68" t="s">
        <v>111</v>
      </c>
      <c r="E45" s="68"/>
      <c r="F45" s="68"/>
      <c r="G45" s="68"/>
      <c r="H45" s="68"/>
      <c r="I45" s="26"/>
      <c r="J45" s="26"/>
      <c r="K45" s="38">
        <f>SUM(K46:K48)</f>
        <v>0</v>
      </c>
      <c r="L45" s="38"/>
      <c r="M45" s="48">
        <f>SUM(M46:M48)</f>
        <v>0</v>
      </c>
      <c r="N45" s="56" t="e">
        <f>M45/TotalCi</f>
        <v>#DIV/0!</v>
      </c>
    </row>
    <row r="46" spans="2:14" ht="18">
      <c r="B46" s="21"/>
      <c r="C46" s="11"/>
      <c r="D46" s="25"/>
      <c r="E46" s="25" t="s">
        <v>31</v>
      </c>
      <c r="F46" s="25"/>
      <c r="G46" s="25"/>
      <c r="H46" s="25"/>
      <c r="I46" s="26"/>
      <c r="J46" s="26"/>
      <c r="K46" s="33"/>
      <c r="L46" s="33"/>
      <c r="M46" s="50"/>
      <c r="N46" s="57"/>
    </row>
    <row r="47" spans="2:14" ht="18">
      <c r="B47" s="21"/>
      <c r="C47" s="11"/>
      <c r="D47" s="25"/>
      <c r="E47" s="25" t="s">
        <v>95</v>
      </c>
      <c r="F47" s="25"/>
      <c r="G47" s="25"/>
      <c r="H47" s="25"/>
      <c r="I47" s="26"/>
      <c r="J47" s="26"/>
      <c r="K47" s="33"/>
      <c r="L47" s="33"/>
      <c r="M47" s="50"/>
      <c r="N47" s="57"/>
    </row>
    <row r="48" spans="2:14" ht="18">
      <c r="B48" s="21"/>
      <c r="C48" s="11"/>
      <c r="D48" s="25"/>
      <c r="E48" s="25"/>
      <c r="F48" s="25"/>
      <c r="G48" s="25"/>
      <c r="H48" s="25"/>
      <c r="I48" s="26"/>
      <c r="J48" s="26"/>
      <c r="K48" s="33"/>
      <c r="L48" s="33"/>
      <c r="M48" s="49"/>
      <c r="N48" s="57"/>
    </row>
    <row r="49" spans="2:14" ht="18">
      <c r="B49" s="21">
        <f>B45+1</f>
        <v>9</v>
      </c>
      <c r="C49" s="11"/>
      <c r="D49" s="68" t="s">
        <v>112</v>
      </c>
      <c r="E49" s="68"/>
      <c r="F49" s="68"/>
      <c r="G49" s="68"/>
      <c r="H49" s="68"/>
      <c r="I49" s="68"/>
      <c r="J49" s="68"/>
      <c r="K49" s="38">
        <f>SUM(K50:K53)</f>
        <v>0</v>
      </c>
      <c r="L49" s="38"/>
      <c r="M49" s="48">
        <f>SUM(M50:M53)</f>
        <v>0</v>
      </c>
      <c r="N49" s="56" t="e">
        <f>M49/TotalCi</f>
        <v>#DIV/0!</v>
      </c>
    </row>
    <row r="50" spans="2:14" ht="18">
      <c r="B50" s="21"/>
      <c r="C50" s="11"/>
      <c r="D50" s="25"/>
      <c r="E50" s="25" t="s">
        <v>33</v>
      </c>
      <c r="F50" s="25"/>
      <c r="G50" s="25"/>
      <c r="H50" s="25"/>
      <c r="I50" s="25"/>
      <c r="J50" s="25"/>
      <c r="K50" s="33"/>
      <c r="L50" s="33"/>
      <c r="M50" s="49"/>
      <c r="N50" s="57"/>
    </row>
    <row r="51" spans="2:14" ht="18">
      <c r="B51" s="21"/>
      <c r="C51" s="11"/>
      <c r="D51" s="25"/>
      <c r="E51" s="25" t="s">
        <v>35</v>
      </c>
      <c r="F51" s="25"/>
      <c r="G51" s="25"/>
      <c r="H51" s="25"/>
      <c r="I51" s="25"/>
      <c r="J51" s="25"/>
      <c r="K51" s="33"/>
      <c r="L51" s="33"/>
      <c r="M51" s="49"/>
      <c r="N51" s="57"/>
    </row>
    <row r="52" spans="2:14" ht="18">
      <c r="B52" s="21"/>
      <c r="C52" s="11"/>
      <c r="D52" s="25"/>
      <c r="E52" s="25" t="s">
        <v>34</v>
      </c>
      <c r="F52" s="25"/>
      <c r="G52" s="25"/>
      <c r="H52" s="25"/>
      <c r="I52" s="25"/>
      <c r="J52" s="25"/>
      <c r="K52" s="33"/>
      <c r="L52" s="33"/>
      <c r="M52" s="49"/>
      <c r="N52" s="57"/>
    </row>
    <row r="53" spans="2:14" ht="18">
      <c r="B53" s="21"/>
      <c r="C53" s="11"/>
      <c r="D53" s="25"/>
      <c r="E53" s="25"/>
      <c r="F53" s="25"/>
      <c r="G53" s="25"/>
      <c r="H53" s="25"/>
      <c r="I53" s="25"/>
      <c r="J53" s="25"/>
      <c r="K53" s="33"/>
      <c r="L53" s="33"/>
      <c r="M53" s="49"/>
      <c r="N53" s="57"/>
    </row>
    <row r="54" spans="2:14" ht="18">
      <c r="B54" s="21">
        <f>B49+1</f>
        <v>10</v>
      </c>
      <c r="C54" s="11"/>
      <c r="D54" s="68" t="s">
        <v>113</v>
      </c>
      <c r="E54" s="68"/>
      <c r="F54" s="68"/>
      <c r="G54" s="68"/>
      <c r="H54" s="68"/>
      <c r="I54" s="68"/>
      <c r="J54" s="68"/>
      <c r="K54" s="38"/>
      <c r="L54" s="38"/>
      <c r="M54" s="48"/>
      <c r="N54" s="56" t="e">
        <f>M54/TotalCi</f>
        <v>#DIV/0!</v>
      </c>
    </row>
    <row r="55" spans="2:14" ht="18">
      <c r="B55" s="21"/>
      <c r="C55" s="11"/>
      <c r="D55" s="25"/>
      <c r="E55" s="25"/>
      <c r="F55" s="25"/>
      <c r="G55" s="25"/>
      <c r="H55" s="25"/>
      <c r="I55" s="25"/>
      <c r="J55" s="25"/>
      <c r="K55" s="33"/>
      <c r="L55" s="33"/>
      <c r="M55" s="49"/>
      <c r="N55" s="57"/>
    </row>
    <row r="56" spans="2:14" ht="18">
      <c r="B56" s="21">
        <f>B54+1</f>
        <v>11</v>
      </c>
      <c r="C56" s="11"/>
      <c r="D56" s="68" t="s">
        <v>114</v>
      </c>
      <c r="E56" s="68"/>
      <c r="F56" s="68"/>
      <c r="G56" s="68"/>
      <c r="H56" s="68"/>
      <c r="I56" s="26"/>
      <c r="J56" s="26"/>
      <c r="K56" s="38">
        <f>SUM(K57:K65)</f>
        <v>0</v>
      </c>
      <c r="L56" s="38"/>
      <c r="M56" s="48">
        <f>SUM(M57:M65)</f>
        <v>0</v>
      </c>
      <c r="N56" s="56" t="e">
        <f>M56/TotalCi</f>
        <v>#DIV/0!</v>
      </c>
    </row>
    <row r="57" spans="2:14" ht="18">
      <c r="B57" s="21"/>
      <c r="C57" s="11"/>
      <c r="D57" s="25"/>
      <c r="E57" s="25" t="s">
        <v>36</v>
      </c>
      <c r="F57" s="25"/>
      <c r="G57" s="25"/>
      <c r="H57" s="25"/>
      <c r="I57" s="26"/>
      <c r="J57" s="26"/>
      <c r="K57" s="33"/>
      <c r="L57" s="33"/>
      <c r="M57" s="49"/>
      <c r="N57" s="57"/>
    </row>
    <row r="58" spans="2:14" ht="18">
      <c r="B58" s="21"/>
      <c r="C58" s="11"/>
      <c r="D58" s="25"/>
      <c r="E58" s="25" t="s">
        <v>37</v>
      </c>
      <c r="F58" s="25"/>
      <c r="G58" s="25"/>
      <c r="H58" s="25"/>
      <c r="I58" s="26"/>
      <c r="J58" s="26"/>
      <c r="K58" s="33"/>
      <c r="L58" s="33"/>
      <c r="M58" s="49"/>
      <c r="N58" s="57"/>
    </row>
    <row r="59" spans="2:14" ht="18">
      <c r="B59" s="21"/>
      <c r="C59" s="11"/>
      <c r="D59" s="25"/>
      <c r="E59" s="25" t="s">
        <v>38</v>
      </c>
      <c r="F59" s="25"/>
      <c r="G59" s="25"/>
      <c r="H59" s="25"/>
      <c r="I59" s="26"/>
      <c r="J59" s="26"/>
      <c r="K59" s="33"/>
      <c r="L59" s="33"/>
      <c r="M59" s="49"/>
      <c r="N59" s="57"/>
    </row>
    <row r="60" spans="2:14" ht="18">
      <c r="B60" s="21"/>
      <c r="C60" s="11"/>
      <c r="D60" s="25"/>
      <c r="E60" s="25" t="s">
        <v>39</v>
      </c>
      <c r="F60" s="25"/>
      <c r="G60" s="25"/>
      <c r="H60" s="25"/>
      <c r="I60" s="26"/>
      <c r="J60" s="26"/>
      <c r="K60" s="33"/>
      <c r="L60" s="33"/>
      <c r="M60" s="49"/>
      <c r="N60" s="57"/>
    </row>
    <row r="61" spans="2:14" ht="18">
      <c r="B61" s="21"/>
      <c r="C61" s="11"/>
      <c r="D61" s="25"/>
      <c r="E61" s="25" t="s">
        <v>61</v>
      </c>
      <c r="F61" s="25"/>
      <c r="G61" s="25"/>
      <c r="H61" s="25"/>
      <c r="I61" s="26"/>
      <c r="J61" s="26"/>
      <c r="K61" s="33"/>
      <c r="L61" s="33"/>
      <c r="M61" s="49"/>
      <c r="N61" s="57"/>
    </row>
    <row r="62" spans="2:14" ht="18">
      <c r="B62" s="21"/>
      <c r="C62" s="11"/>
      <c r="D62" s="25"/>
      <c r="E62" s="25" t="s">
        <v>62</v>
      </c>
      <c r="F62" s="25"/>
      <c r="G62" s="25"/>
      <c r="H62" s="25" t="s">
        <v>65</v>
      </c>
      <c r="I62" s="26"/>
      <c r="J62" s="25" t="s">
        <v>81</v>
      </c>
      <c r="K62" s="33"/>
      <c r="L62" s="33"/>
      <c r="M62" s="49"/>
      <c r="N62" s="57"/>
    </row>
    <row r="63" spans="2:14" ht="18">
      <c r="B63" s="21"/>
      <c r="C63" s="11"/>
      <c r="D63" s="25"/>
      <c r="E63" s="25" t="s">
        <v>63</v>
      </c>
      <c r="F63" s="25"/>
      <c r="G63" s="25"/>
      <c r="H63" s="25">
        <v>1500</v>
      </c>
      <c r="I63" s="26"/>
      <c r="J63" s="26"/>
      <c r="K63" s="33"/>
      <c r="L63" s="33"/>
      <c r="M63" s="49"/>
      <c r="N63" s="57"/>
    </row>
    <row r="64" spans="2:14" ht="18">
      <c r="B64" s="21"/>
      <c r="C64" s="11"/>
      <c r="D64" s="25"/>
      <c r="E64" s="25" t="s">
        <v>64</v>
      </c>
      <c r="F64" s="25"/>
      <c r="G64" s="25"/>
      <c r="H64" s="25">
        <v>1500</v>
      </c>
      <c r="I64" s="26"/>
      <c r="J64" s="26"/>
      <c r="K64" s="33"/>
      <c r="L64" s="33"/>
      <c r="M64" s="49"/>
      <c r="N64" s="57"/>
    </row>
    <row r="65" spans="2:14" ht="18">
      <c r="B65" s="21"/>
      <c r="C65" s="11"/>
      <c r="D65" s="25"/>
      <c r="E65" s="25"/>
      <c r="F65" s="25"/>
      <c r="G65" s="25"/>
      <c r="H65" s="25"/>
      <c r="I65" s="26"/>
      <c r="J65" s="26"/>
      <c r="K65" s="33"/>
      <c r="L65" s="33"/>
      <c r="M65" s="49"/>
      <c r="N65" s="57"/>
    </row>
    <row r="66" spans="2:14" ht="18">
      <c r="B66" s="21">
        <f>B56+1</f>
        <v>12</v>
      </c>
      <c r="C66" s="11"/>
      <c r="D66" s="68" t="s">
        <v>40</v>
      </c>
      <c r="E66" s="68"/>
      <c r="F66" s="68"/>
      <c r="G66" s="68"/>
      <c r="H66" s="68"/>
      <c r="I66" s="26"/>
      <c r="J66" s="26"/>
      <c r="K66" s="38">
        <f>SUM(K67:K68)</f>
        <v>0</v>
      </c>
      <c r="L66" s="38"/>
      <c r="M66" s="48">
        <f>SUM(M67:M68)</f>
        <v>0</v>
      </c>
      <c r="N66" s="56" t="e">
        <f>M66/TotalCi</f>
        <v>#DIV/0!</v>
      </c>
    </row>
    <row r="67" spans="2:14" ht="18">
      <c r="B67" s="21"/>
      <c r="C67" s="11"/>
      <c r="D67" s="25"/>
      <c r="E67" s="25" t="s">
        <v>66</v>
      </c>
      <c r="F67" s="25"/>
      <c r="G67" s="25"/>
      <c r="H67" s="25"/>
      <c r="I67" s="26"/>
      <c r="J67" s="26"/>
      <c r="K67" s="33"/>
      <c r="L67" s="33"/>
      <c r="M67" s="49"/>
      <c r="N67" s="57"/>
    </row>
    <row r="68" spans="2:14" ht="18">
      <c r="B68" s="21"/>
      <c r="C68" s="11"/>
      <c r="D68" s="25"/>
      <c r="E68" s="25"/>
      <c r="F68" s="25"/>
      <c r="G68" s="25"/>
      <c r="H68" s="25"/>
      <c r="I68" s="26"/>
      <c r="J68" s="26"/>
      <c r="K68" s="33"/>
      <c r="L68" s="33"/>
      <c r="M68" s="49"/>
      <c r="N68" s="57"/>
    </row>
    <row r="69" spans="2:14" ht="18">
      <c r="B69" s="21">
        <f>B66+1</f>
        <v>13</v>
      </c>
      <c r="C69" s="11"/>
      <c r="D69" s="68" t="s">
        <v>116</v>
      </c>
      <c r="E69" s="68"/>
      <c r="F69" s="68"/>
      <c r="G69" s="68"/>
      <c r="H69" s="68"/>
      <c r="I69" s="68"/>
      <c r="J69" s="26"/>
      <c r="K69" s="38">
        <f>SUM(K70:K76)</f>
        <v>0</v>
      </c>
      <c r="L69" s="38"/>
      <c r="M69" s="48">
        <f>SUM(M70:M76)</f>
        <v>0</v>
      </c>
      <c r="N69" s="56" t="e">
        <f>M69/TotalCi</f>
        <v>#DIV/0!</v>
      </c>
    </row>
    <row r="70" spans="2:14" ht="18">
      <c r="B70" s="21"/>
      <c r="C70" s="11"/>
      <c r="D70" s="25"/>
      <c r="E70" s="25" t="s">
        <v>67</v>
      </c>
      <c r="F70" s="25"/>
      <c r="G70" s="25"/>
      <c r="H70" s="25"/>
      <c r="I70" s="25"/>
      <c r="J70" s="26"/>
      <c r="K70" s="33"/>
      <c r="L70" s="33"/>
      <c r="M70" s="49"/>
      <c r="N70" s="57"/>
    </row>
    <row r="71" spans="2:14" ht="18">
      <c r="B71" s="21"/>
      <c r="C71" s="11"/>
      <c r="D71" s="25"/>
      <c r="E71" s="25" t="s">
        <v>71</v>
      </c>
      <c r="F71" s="25"/>
      <c r="G71" s="25"/>
      <c r="H71" s="25"/>
      <c r="I71" s="25"/>
      <c r="J71" s="26"/>
      <c r="K71" s="33"/>
      <c r="L71" s="33"/>
      <c r="M71" s="49"/>
      <c r="N71" s="57"/>
    </row>
    <row r="72" spans="2:14" ht="18">
      <c r="B72" s="21"/>
      <c r="C72" s="11"/>
      <c r="D72" s="25"/>
      <c r="E72" s="25" t="s">
        <v>68</v>
      </c>
      <c r="F72" s="25"/>
      <c r="G72" s="25"/>
      <c r="H72" s="25"/>
      <c r="I72" s="25"/>
      <c r="J72" s="26"/>
      <c r="K72" s="33"/>
      <c r="L72" s="33"/>
      <c r="M72" s="49"/>
      <c r="N72" s="57"/>
    </row>
    <row r="73" spans="2:14" ht="18">
      <c r="B73" s="21"/>
      <c r="C73" s="11"/>
      <c r="D73" s="25"/>
      <c r="E73" s="25" t="s">
        <v>69</v>
      </c>
      <c r="F73" s="25"/>
      <c r="G73" s="25"/>
      <c r="H73" s="25"/>
      <c r="I73" s="25"/>
      <c r="J73" s="26"/>
      <c r="K73" s="33"/>
      <c r="L73" s="33"/>
      <c r="M73" s="49"/>
      <c r="N73" s="57"/>
    </row>
    <row r="74" spans="2:14" ht="18">
      <c r="B74" s="21"/>
      <c r="C74" s="11"/>
      <c r="D74" s="25"/>
      <c r="E74" s="25" t="s">
        <v>70</v>
      </c>
      <c r="F74" s="25"/>
      <c r="G74" s="25"/>
      <c r="H74" s="25"/>
      <c r="I74" s="25"/>
      <c r="J74" s="26"/>
      <c r="K74" s="33"/>
      <c r="L74" s="33"/>
      <c r="M74" s="49"/>
      <c r="N74" s="57"/>
    </row>
    <row r="75" spans="2:14" ht="18">
      <c r="B75" s="21"/>
      <c r="C75" s="11"/>
      <c r="D75" s="25"/>
      <c r="E75" s="25" t="s">
        <v>72</v>
      </c>
      <c r="F75" s="25"/>
      <c r="G75" s="25"/>
      <c r="H75" s="25"/>
      <c r="I75" s="25"/>
      <c r="J75" s="26"/>
      <c r="K75" s="33"/>
      <c r="L75" s="33"/>
      <c r="M75" s="49"/>
      <c r="N75" s="57"/>
    </row>
    <row r="76" spans="2:14" ht="18">
      <c r="B76" s="21"/>
      <c r="C76" s="11"/>
      <c r="D76" s="25"/>
      <c r="E76" s="25"/>
      <c r="F76" s="25"/>
      <c r="G76" s="25"/>
      <c r="H76" s="25"/>
      <c r="I76" s="25"/>
      <c r="J76" s="26"/>
      <c r="K76" s="33"/>
      <c r="L76" s="33"/>
      <c r="M76" s="49"/>
      <c r="N76" s="57"/>
    </row>
    <row r="77" spans="2:14" ht="18">
      <c r="B77" s="21">
        <f>B69+1</f>
        <v>14</v>
      </c>
      <c r="C77" s="11"/>
      <c r="D77" s="68" t="s">
        <v>117</v>
      </c>
      <c r="E77" s="68"/>
      <c r="F77" s="68"/>
      <c r="G77" s="68"/>
      <c r="H77" s="68"/>
      <c r="I77" s="68"/>
      <c r="J77" s="26"/>
      <c r="K77" s="38">
        <f>SUM(K78:K79)</f>
        <v>0</v>
      </c>
      <c r="L77" s="38"/>
      <c r="M77" s="48">
        <f>SUM(M78:M79)</f>
        <v>0</v>
      </c>
      <c r="N77" s="56" t="e">
        <f>M77/TotalCi</f>
        <v>#DIV/0!</v>
      </c>
    </row>
    <row r="78" spans="2:14" ht="18">
      <c r="B78" s="21"/>
      <c r="C78" s="11"/>
      <c r="D78" s="25"/>
      <c r="E78" s="25" t="s">
        <v>73</v>
      </c>
      <c r="F78" s="25"/>
      <c r="G78" s="25"/>
      <c r="H78" s="25"/>
      <c r="I78" s="25"/>
      <c r="J78" s="26"/>
      <c r="K78" s="33"/>
      <c r="L78" s="33"/>
      <c r="M78" s="49"/>
      <c r="N78" s="57"/>
    </row>
    <row r="79" spans="2:14" ht="18">
      <c r="B79" s="21"/>
      <c r="C79" s="11"/>
      <c r="D79" s="25"/>
      <c r="E79" s="25"/>
      <c r="F79" s="25"/>
      <c r="G79" s="25"/>
      <c r="H79" s="25"/>
      <c r="I79" s="25"/>
      <c r="J79" s="26"/>
      <c r="K79" s="33"/>
      <c r="L79" s="33"/>
      <c r="M79" s="49"/>
      <c r="N79" s="57"/>
    </row>
    <row r="80" spans="2:14" ht="18">
      <c r="B80" s="21">
        <f>B77+1</f>
        <v>15</v>
      </c>
      <c r="C80" s="11"/>
      <c r="D80" s="68" t="s">
        <v>99</v>
      </c>
      <c r="E80" s="68"/>
      <c r="F80" s="68"/>
      <c r="G80" s="68"/>
      <c r="H80" s="68"/>
      <c r="I80" s="68"/>
      <c r="J80" s="68"/>
      <c r="K80" s="38">
        <f>SUM(K81:K85)</f>
        <v>0</v>
      </c>
      <c r="L80" s="38"/>
      <c r="M80" s="48">
        <f>SUM(M81:M85)</f>
        <v>0</v>
      </c>
      <c r="N80" s="56" t="e">
        <f>M80/TotalCi</f>
        <v>#DIV/0!</v>
      </c>
    </row>
    <row r="81" spans="2:14" ht="18">
      <c r="B81" s="21"/>
      <c r="C81" s="11"/>
      <c r="D81" s="25"/>
      <c r="E81" s="25" t="s">
        <v>74</v>
      </c>
      <c r="F81" s="25"/>
      <c r="G81" s="25"/>
      <c r="H81" s="25"/>
      <c r="I81" s="25"/>
      <c r="J81" s="25"/>
      <c r="K81" s="33"/>
      <c r="L81" s="33"/>
      <c r="M81" s="49"/>
      <c r="N81" s="57"/>
    </row>
    <row r="82" spans="2:14" ht="18">
      <c r="B82" s="21"/>
      <c r="C82" s="11"/>
      <c r="D82" s="25"/>
      <c r="E82" s="25" t="s">
        <v>75</v>
      </c>
      <c r="F82" s="25"/>
      <c r="G82" s="25"/>
      <c r="H82" s="25"/>
      <c r="I82" s="25"/>
      <c r="J82" s="25"/>
      <c r="K82" s="33"/>
      <c r="L82" s="33"/>
      <c r="M82" s="49"/>
      <c r="N82" s="57"/>
    </row>
    <row r="83" spans="2:14" ht="18">
      <c r="B83" s="21"/>
      <c r="C83" s="11"/>
      <c r="D83" s="25"/>
      <c r="E83" s="25" t="s">
        <v>76</v>
      </c>
      <c r="F83" s="25"/>
      <c r="G83" s="25"/>
      <c r="H83" s="25"/>
      <c r="I83" s="25"/>
      <c r="J83" s="25"/>
      <c r="K83" s="33"/>
      <c r="L83" s="33"/>
      <c r="M83" s="49"/>
      <c r="N83" s="57"/>
    </row>
    <row r="84" spans="2:14" ht="18">
      <c r="B84" s="21"/>
      <c r="C84" s="11"/>
      <c r="D84" s="25"/>
      <c r="E84" s="25" t="s">
        <v>77</v>
      </c>
      <c r="F84" s="25"/>
      <c r="G84" s="25"/>
      <c r="H84" s="25"/>
      <c r="I84" s="25"/>
      <c r="J84" s="25"/>
      <c r="K84" s="33"/>
      <c r="L84" s="33"/>
      <c r="M84" s="49"/>
      <c r="N84" s="57"/>
    </row>
    <row r="85" spans="2:14" ht="18">
      <c r="B85" s="21"/>
      <c r="C85" s="11"/>
      <c r="D85" s="25"/>
      <c r="E85" s="25"/>
      <c r="F85" s="25"/>
      <c r="G85" s="25"/>
      <c r="H85" s="25"/>
      <c r="I85" s="25"/>
      <c r="J85" s="25"/>
      <c r="K85" s="33"/>
      <c r="L85" s="33"/>
      <c r="M85" s="49"/>
      <c r="N85" s="57"/>
    </row>
    <row r="86" spans="2:14" ht="18">
      <c r="B86" s="21">
        <f>B80+1</f>
        <v>16</v>
      </c>
      <c r="C86" s="11"/>
      <c r="D86" s="68" t="s">
        <v>118</v>
      </c>
      <c r="E86" s="68"/>
      <c r="F86" s="68"/>
      <c r="G86" s="68"/>
      <c r="H86" s="68"/>
      <c r="I86" s="68"/>
      <c r="J86" s="68"/>
      <c r="K86" s="38">
        <f>SUM(K87:K88)</f>
        <v>0</v>
      </c>
      <c r="L86" s="38"/>
      <c r="M86" s="48">
        <f>SUM(M87:M88)</f>
        <v>0</v>
      </c>
      <c r="N86" s="56" t="e">
        <f>M86/TotalCi</f>
        <v>#DIV/0!</v>
      </c>
    </row>
    <row r="87" spans="2:14" ht="18">
      <c r="B87" s="21"/>
      <c r="C87" s="11"/>
      <c r="D87" s="25"/>
      <c r="E87" s="25"/>
      <c r="F87" s="25"/>
      <c r="G87" s="25"/>
      <c r="H87" s="25"/>
      <c r="I87" s="25"/>
      <c r="J87" s="25"/>
      <c r="K87" s="33"/>
      <c r="L87" s="33"/>
      <c r="M87" s="49"/>
      <c r="N87" s="57"/>
    </row>
    <row r="88" spans="2:14" ht="18">
      <c r="B88" s="21"/>
      <c r="C88" s="11"/>
      <c r="D88" s="25"/>
      <c r="E88" s="25"/>
      <c r="F88" s="25"/>
      <c r="G88" s="25"/>
      <c r="H88" s="25"/>
      <c r="I88" s="25"/>
      <c r="J88" s="25"/>
      <c r="K88" s="33"/>
      <c r="L88" s="33"/>
      <c r="M88" s="49"/>
      <c r="N88" s="57"/>
    </row>
    <row r="89" spans="2:14" ht="18">
      <c r="B89" s="21">
        <f>B86+1</f>
        <v>17</v>
      </c>
      <c r="C89" s="11"/>
      <c r="D89" s="68" t="s">
        <v>119</v>
      </c>
      <c r="E89" s="68"/>
      <c r="F89" s="68"/>
      <c r="G89" s="68"/>
      <c r="H89" s="68"/>
      <c r="I89" s="26"/>
      <c r="J89" s="26"/>
      <c r="K89" s="38">
        <f>SUM(K90:K91)</f>
        <v>0</v>
      </c>
      <c r="L89" s="38"/>
      <c r="M89" s="48">
        <f>SUM(M90:M91)</f>
        <v>0</v>
      </c>
      <c r="N89" s="56" t="e">
        <f>M89/TotalCi</f>
        <v>#DIV/0!</v>
      </c>
    </row>
    <row r="90" spans="2:14" ht="18">
      <c r="B90" s="21"/>
      <c r="C90" s="11"/>
      <c r="D90" s="25"/>
      <c r="E90" s="25" t="s">
        <v>78</v>
      </c>
      <c r="F90" s="25"/>
      <c r="G90" s="25"/>
      <c r="H90" s="25"/>
      <c r="I90" s="26"/>
      <c r="J90" s="26"/>
      <c r="K90" s="33"/>
      <c r="L90" s="33"/>
      <c r="M90" s="49"/>
      <c r="N90" s="57"/>
    </row>
    <row r="91" spans="2:14" ht="18">
      <c r="B91" s="21"/>
      <c r="C91" s="11"/>
      <c r="D91" s="25"/>
      <c r="E91" s="25"/>
      <c r="F91" s="25"/>
      <c r="G91" s="25"/>
      <c r="H91" s="25"/>
      <c r="I91" s="26"/>
      <c r="J91" s="26"/>
      <c r="K91" s="33"/>
      <c r="L91" s="33"/>
      <c r="M91" s="49"/>
      <c r="N91" s="57"/>
    </row>
    <row r="92" spans="2:14" ht="18">
      <c r="B92" s="21">
        <f>B89+1</f>
        <v>18</v>
      </c>
      <c r="C92" s="11"/>
      <c r="D92" s="68" t="s">
        <v>120</v>
      </c>
      <c r="E92" s="68"/>
      <c r="F92" s="68"/>
      <c r="G92" s="68"/>
      <c r="H92" s="26"/>
      <c r="I92" s="26"/>
      <c r="J92" s="26"/>
      <c r="K92" s="38">
        <f>SUM(K93:K94)</f>
        <v>0</v>
      </c>
      <c r="L92" s="38"/>
      <c r="M92" s="48">
        <f>SUM(M93:M94)</f>
        <v>0</v>
      </c>
      <c r="N92" s="56" t="e">
        <f>M92/TotalCi</f>
        <v>#DIV/0!</v>
      </c>
    </row>
    <row r="93" spans="2:14" ht="18">
      <c r="B93" s="21"/>
      <c r="C93" s="11"/>
      <c r="D93" s="25"/>
      <c r="E93" s="25"/>
      <c r="F93" s="25"/>
      <c r="G93" s="25"/>
      <c r="H93" s="26"/>
      <c r="I93" s="26"/>
      <c r="J93" s="26"/>
      <c r="K93" s="33"/>
      <c r="L93" s="33"/>
      <c r="M93" s="49"/>
      <c r="N93" s="57"/>
    </row>
    <row r="94" spans="2:14" ht="18">
      <c r="B94" s="21">
        <f>B92+1</f>
        <v>19</v>
      </c>
      <c r="C94" s="11"/>
      <c r="D94" s="68" t="s">
        <v>87</v>
      </c>
      <c r="E94" s="68"/>
      <c r="F94" s="68"/>
      <c r="G94" s="68"/>
      <c r="H94" s="68"/>
      <c r="I94" s="68"/>
      <c r="J94" s="68"/>
      <c r="K94" s="38">
        <f>SUM(K95:K96)</f>
        <v>0</v>
      </c>
      <c r="L94" s="38"/>
      <c r="M94" s="48">
        <f>SUM(M95:M96)</f>
        <v>0</v>
      </c>
      <c r="N94" s="56" t="e">
        <f>M94/TotalCi</f>
        <v>#DIV/0!</v>
      </c>
    </row>
    <row r="95" spans="2:14" ht="18">
      <c r="B95" s="21"/>
      <c r="C95" s="11"/>
      <c r="D95" s="25"/>
      <c r="E95" s="25"/>
      <c r="F95" s="25"/>
      <c r="G95" s="25"/>
      <c r="H95" s="25"/>
      <c r="I95" s="25"/>
      <c r="J95" s="25"/>
      <c r="K95" s="33"/>
      <c r="L95" s="33"/>
      <c r="M95" s="49"/>
      <c r="N95" s="57"/>
    </row>
    <row r="96" spans="2:14" ht="18">
      <c r="B96" s="21"/>
      <c r="C96" s="11"/>
      <c r="D96" s="25"/>
      <c r="E96" s="25"/>
      <c r="F96" s="25"/>
      <c r="G96" s="25"/>
      <c r="H96" s="25"/>
      <c r="I96" s="25"/>
      <c r="J96" s="25"/>
      <c r="K96" s="33"/>
      <c r="L96" s="33"/>
      <c r="M96" s="49"/>
      <c r="N96" s="57"/>
    </row>
    <row r="97" spans="2:14" ht="18">
      <c r="B97" s="21">
        <f>B94+1</f>
        <v>20</v>
      </c>
      <c r="C97" s="11"/>
      <c r="D97" s="68" t="s">
        <v>88</v>
      </c>
      <c r="E97" s="68"/>
      <c r="F97" s="68"/>
      <c r="G97" s="68"/>
      <c r="H97" s="68"/>
      <c r="I97" s="68"/>
      <c r="J97" s="68"/>
      <c r="K97" s="38">
        <f>SUM(K98:K99)</f>
        <v>0</v>
      </c>
      <c r="L97" s="38"/>
      <c r="M97" s="48">
        <f>SUM(M98:M99)</f>
        <v>0</v>
      </c>
      <c r="N97" s="56" t="e">
        <f>M97/TotalCi</f>
        <v>#DIV/0!</v>
      </c>
    </row>
    <row r="98" spans="4:14" ht="18">
      <c r="D98" s="32"/>
      <c r="E98" s="25" t="s">
        <v>79</v>
      </c>
      <c r="F98" s="32"/>
      <c r="G98" s="32"/>
      <c r="H98" s="32"/>
      <c r="I98" s="32"/>
      <c r="J98" s="25"/>
      <c r="K98" s="33"/>
      <c r="L98" s="33"/>
      <c r="M98" s="49">
        <f>K98*[1]!Jour.production</f>
        <v>0</v>
      </c>
      <c r="N98" s="59"/>
    </row>
    <row r="99" spans="4:14" ht="18">
      <c r="D99" s="32"/>
      <c r="E99" s="25" t="s">
        <v>80</v>
      </c>
      <c r="F99" s="32"/>
      <c r="G99" s="32"/>
      <c r="H99" s="32"/>
      <c r="I99" s="32"/>
      <c r="J99" s="25"/>
      <c r="K99" s="33"/>
      <c r="L99" s="33"/>
      <c r="M99" s="49"/>
      <c r="N99" s="59"/>
    </row>
    <row r="100" spans="4:14" ht="18">
      <c r="D100" s="32"/>
      <c r="E100" s="25"/>
      <c r="F100" s="32"/>
      <c r="G100" s="32"/>
      <c r="H100" s="32"/>
      <c r="I100" s="32"/>
      <c r="J100" s="25"/>
      <c r="N100" s="59"/>
    </row>
    <row r="101" spans="4:10" ht="18">
      <c r="D101" s="32"/>
      <c r="E101" s="32"/>
      <c r="F101" s="32"/>
      <c r="G101" s="32"/>
      <c r="H101" s="32"/>
      <c r="I101" s="32"/>
      <c r="J101" s="25"/>
    </row>
    <row r="102" spans="4:14" ht="18">
      <c r="D102" s="25" t="s">
        <v>85</v>
      </c>
      <c r="E102" s="32"/>
      <c r="F102" s="32"/>
      <c r="G102" s="32"/>
      <c r="H102" s="32"/>
      <c r="I102" s="32"/>
      <c r="J102" s="25"/>
      <c r="K102" s="23"/>
      <c r="M102" s="60" t="e">
        <f>TotalCi-#REF!</f>
        <v>#REF!</v>
      </c>
      <c r="N102" s="31"/>
    </row>
    <row r="103" spans="11:14" ht="18">
      <c r="K103" s="4">
        <f>K4</f>
        <v>0</v>
      </c>
      <c r="M103" s="44"/>
      <c r="N103" s="4"/>
    </row>
    <row r="104" spans="1:14" ht="19.5">
      <c r="A104" s="15" t="s">
        <v>93</v>
      </c>
      <c r="B104" s="20"/>
      <c r="C104" s="9"/>
      <c r="D104" s="16"/>
      <c r="E104" s="16"/>
      <c r="F104" s="16"/>
      <c r="G104" s="14"/>
      <c r="H104" s="14"/>
      <c r="I104" s="14"/>
      <c r="J104" s="9"/>
      <c r="K104" s="40">
        <f>K105+K110+K116+K119+K125+K129+K134+K139+K143+K148+K150+K160+K163+K171+K174+K180+K183+K186+K188+K191</f>
        <v>0</v>
      </c>
      <c r="L104" s="28"/>
      <c r="M104" s="47">
        <f>M105+M110+M116+M119+M125+M129+M134+M139+M143+M148+M150+M160+M163+M171+M174+M180+M183+M186+M188+M191</f>
        <v>0</v>
      </c>
      <c r="N104" s="55" t="e">
        <f>TotalCii/TotalCii</f>
        <v>#DIV/0!</v>
      </c>
    </row>
    <row r="105" spans="2:14" ht="18">
      <c r="B105" s="21">
        <v>1</v>
      </c>
      <c r="C105" s="11"/>
      <c r="D105" s="68" t="s">
        <v>123</v>
      </c>
      <c r="E105" s="68"/>
      <c r="F105" s="68"/>
      <c r="G105" s="68"/>
      <c r="H105" s="26"/>
      <c r="I105" s="26"/>
      <c r="J105" s="26"/>
      <c r="K105" s="38">
        <f>SUM(K106:K109)</f>
        <v>0</v>
      </c>
      <c r="L105" s="38"/>
      <c r="M105" s="48">
        <f>SUM(M106:M109)</f>
        <v>0</v>
      </c>
      <c r="N105" s="56" t="e">
        <f>M105/TotalCii</f>
        <v>#DIV/0!</v>
      </c>
    </row>
    <row r="106" spans="2:14" ht="18">
      <c r="B106" s="21"/>
      <c r="C106" s="11"/>
      <c r="D106" s="25"/>
      <c r="E106" s="25" t="s">
        <v>0</v>
      </c>
      <c r="F106" s="25"/>
      <c r="G106" s="25"/>
      <c r="H106" s="26"/>
      <c r="I106" s="26"/>
      <c r="J106" s="26"/>
      <c r="K106" s="33"/>
      <c r="L106" s="33"/>
      <c r="M106" s="50"/>
      <c r="N106" s="57"/>
    </row>
    <row r="107" spans="2:14" ht="18">
      <c r="B107" s="21"/>
      <c r="C107" s="11"/>
      <c r="D107" s="25"/>
      <c r="E107" s="25" t="s">
        <v>8</v>
      </c>
      <c r="F107" s="25"/>
      <c r="G107" s="25"/>
      <c r="H107" s="26"/>
      <c r="I107" s="26"/>
      <c r="J107" s="26"/>
      <c r="K107" s="33"/>
      <c r="L107" s="33"/>
      <c r="M107" s="50"/>
      <c r="N107" s="57"/>
    </row>
    <row r="108" spans="2:14" ht="18">
      <c r="B108" s="21"/>
      <c r="C108" s="11"/>
      <c r="D108" s="25"/>
      <c r="E108" s="25"/>
      <c r="F108" s="25"/>
      <c r="G108" s="25"/>
      <c r="H108" s="26"/>
      <c r="I108" s="26"/>
      <c r="J108" s="26"/>
      <c r="K108" s="33"/>
      <c r="L108" s="33"/>
      <c r="M108" s="49"/>
      <c r="N108" s="57"/>
    </row>
    <row r="109" spans="2:14" ht="18">
      <c r="B109" s="21"/>
      <c r="C109" s="11"/>
      <c r="D109" s="25"/>
      <c r="E109" s="25"/>
      <c r="F109" s="25"/>
      <c r="G109" s="25"/>
      <c r="H109" s="26"/>
      <c r="I109" s="26"/>
      <c r="J109" s="26"/>
      <c r="K109" s="33"/>
      <c r="L109" s="33"/>
      <c r="M109" s="49"/>
      <c r="N109" s="57"/>
    </row>
    <row r="110" spans="2:14" ht="18">
      <c r="B110" s="21">
        <f>B105+1</f>
        <v>2</v>
      </c>
      <c r="C110" s="11"/>
      <c r="D110" s="68" t="s">
        <v>95</v>
      </c>
      <c r="E110" s="68"/>
      <c r="F110" s="68"/>
      <c r="G110" s="68"/>
      <c r="H110" s="26"/>
      <c r="I110" s="26"/>
      <c r="J110" s="26"/>
      <c r="K110" s="38">
        <f>SUM(K111:K115)</f>
        <v>0</v>
      </c>
      <c r="L110" s="38"/>
      <c r="M110" s="48">
        <f>SUM(M111:M115)</f>
        <v>0</v>
      </c>
      <c r="N110" s="56" t="e">
        <f>M110/TotalCi</f>
        <v>#DIV/0!</v>
      </c>
    </row>
    <row r="111" spans="2:14" ht="18">
      <c r="B111" s="21"/>
      <c r="C111" s="11"/>
      <c r="D111" s="25"/>
      <c r="E111" s="25" t="s">
        <v>1</v>
      </c>
      <c r="F111" s="25"/>
      <c r="G111" s="25"/>
      <c r="H111" s="26"/>
      <c r="I111" s="26"/>
      <c r="J111" s="26"/>
      <c r="K111" s="33"/>
      <c r="L111" s="33"/>
      <c r="M111" s="50"/>
      <c r="N111" s="57"/>
    </row>
    <row r="112" spans="2:14" ht="18">
      <c r="B112" s="21"/>
      <c r="C112" s="11"/>
      <c r="D112" s="25"/>
      <c r="E112" s="25" t="s">
        <v>2</v>
      </c>
      <c r="F112" s="25"/>
      <c r="G112" s="25"/>
      <c r="H112" s="26"/>
      <c r="I112" s="26"/>
      <c r="J112" s="26"/>
      <c r="K112" s="33"/>
      <c r="L112" s="33"/>
      <c r="M112" s="50"/>
      <c r="N112" s="57"/>
    </row>
    <row r="113" spans="2:14" ht="18">
      <c r="B113" s="21"/>
      <c r="C113" s="11"/>
      <c r="D113" s="25"/>
      <c r="E113" s="25" t="s">
        <v>4</v>
      </c>
      <c r="F113" s="25"/>
      <c r="G113" s="25"/>
      <c r="H113" s="26"/>
      <c r="I113" s="26"/>
      <c r="J113" s="26"/>
      <c r="K113" s="39"/>
      <c r="L113" s="30"/>
      <c r="M113" s="50"/>
      <c r="N113" s="58"/>
    </row>
    <row r="114" spans="2:14" ht="18">
      <c r="B114" s="21"/>
      <c r="C114" s="11"/>
      <c r="D114" s="25"/>
      <c r="E114" s="25" t="s">
        <v>3</v>
      </c>
      <c r="F114" s="25"/>
      <c r="G114" s="25"/>
      <c r="H114" s="26"/>
      <c r="I114" s="26"/>
      <c r="J114" s="26"/>
      <c r="K114" s="33"/>
      <c r="L114" s="33"/>
      <c r="M114" s="49"/>
      <c r="N114" s="57"/>
    </row>
    <row r="115" spans="2:14" ht="18">
      <c r="B115" s="21"/>
      <c r="C115" s="11"/>
      <c r="D115" s="25"/>
      <c r="E115" s="25"/>
      <c r="F115" s="25"/>
      <c r="G115" s="25"/>
      <c r="H115" s="26"/>
      <c r="I115" s="26"/>
      <c r="J115" s="26"/>
      <c r="K115" s="33"/>
      <c r="L115" s="33"/>
      <c r="M115" s="49"/>
      <c r="N115" s="57"/>
    </row>
    <row r="116" spans="2:14" ht="18">
      <c r="B116" s="21">
        <f>B110+1</f>
        <v>3</v>
      </c>
      <c r="C116" s="11"/>
      <c r="D116" s="68" t="s">
        <v>5</v>
      </c>
      <c r="E116" s="68"/>
      <c r="F116" s="68"/>
      <c r="G116" s="68"/>
      <c r="H116" s="68"/>
      <c r="I116" s="26"/>
      <c r="J116" s="26"/>
      <c r="K116" s="38">
        <f>SUM(K117:K118)</f>
        <v>0</v>
      </c>
      <c r="L116" s="38"/>
      <c r="M116" s="48">
        <f>SUM(M117:M118)</f>
        <v>0</v>
      </c>
      <c r="N116" s="56" t="e">
        <f>M116/TotalCi</f>
        <v>#DIV/0!</v>
      </c>
    </row>
    <row r="117" spans="2:14" ht="18">
      <c r="B117" s="21"/>
      <c r="C117" s="11"/>
      <c r="D117" s="25"/>
      <c r="E117" s="25" t="s">
        <v>9</v>
      </c>
      <c r="F117" s="25"/>
      <c r="G117" s="25"/>
      <c r="H117" s="25"/>
      <c r="I117" s="26"/>
      <c r="J117" s="26"/>
      <c r="K117" s="39"/>
      <c r="L117" s="39"/>
      <c r="M117" s="50"/>
      <c r="N117" s="58"/>
    </row>
    <row r="118" spans="2:14" ht="18">
      <c r="B118" s="21"/>
      <c r="C118" s="11"/>
      <c r="D118" s="25"/>
      <c r="E118" s="25"/>
      <c r="F118" s="25"/>
      <c r="G118" s="25"/>
      <c r="H118" s="25"/>
      <c r="I118" s="26"/>
      <c r="J118" s="26"/>
      <c r="K118" s="33"/>
      <c r="L118" s="33"/>
      <c r="M118" s="49"/>
      <c r="N118" s="57"/>
    </row>
    <row r="119" spans="2:14" ht="18">
      <c r="B119" s="21">
        <f>B116+1</f>
        <v>4</v>
      </c>
      <c r="C119" s="11"/>
      <c r="D119" s="68" t="s">
        <v>6</v>
      </c>
      <c r="E119" s="68"/>
      <c r="F119" s="68"/>
      <c r="G119" s="68"/>
      <c r="H119" s="68"/>
      <c r="I119" s="68"/>
      <c r="J119" s="26"/>
      <c r="K119" s="38">
        <f>SUM(K120:K124)</f>
        <v>0</v>
      </c>
      <c r="L119" s="38"/>
      <c r="M119" s="48">
        <f>SUM(M120:M124)</f>
        <v>0</v>
      </c>
      <c r="N119" s="56" t="e">
        <f>M119/TotalCi</f>
        <v>#DIV/0!</v>
      </c>
    </row>
    <row r="120" spans="2:14" ht="18">
      <c r="B120" s="21"/>
      <c r="C120" s="11"/>
      <c r="D120" s="25"/>
      <c r="E120" s="25" t="s">
        <v>7</v>
      </c>
      <c r="F120" s="25"/>
      <c r="G120" s="25"/>
      <c r="H120" s="25"/>
      <c r="I120" s="25"/>
      <c r="J120" s="26"/>
      <c r="K120" s="33"/>
      <c r="L120" s="33"/>
      <c r="M120" s="49"/>
      <c r="N120" s="57"/>
    </row>
    <row r="121" spans="2:14" ht="18">
      <c r="B121" s="21"/>
      <c r="C121" s="11"/>
      <c r="D121" s="25"/>
      <c r="E121" s="25" t="s">
        <v>96</v>
      </c>
      <c r="F121" s="25"/>
      <c r="G121" s="25"/>
      <c r="H121" s="25"/>
      <c r="I121" s="25"/>
      <c r="J121" s="26"/>
      <c r="K121" s="33"/>
      <c r="L121" s="33"/>
      <c r="M121" s="49"/>
      <c r="N121" s="57"/>
    </row>
    <row r="122" spans="2:14" ht="18">
      <c r="B122" s="21"/>
      <c r="C122" s="11"/>
      <c r="D122" s="25"/>
      <c r="E122" s="25" t="s">
        <v>10</v>
      </c>
      <c r="F122" s="25"/>
      <c r="G122" s="25"/>
      <c r="H122" s="25"/>
      <c r="I122" s="25"/>
      <c r="J122" s="26"/>
      <c r="K122" s="33"/>
      <c r="L122" s="33"/>
      <c r="M122" s="49"/>
      <c r="N122" s="57"/>
    </row>
    <row r="123" spans="2:14" ht="18">
      <c r="B123" s="21"/>
      <c r="C123" s="11"/>
      <c r="D123" s="25"/>
      <c r="E123" s="25" t="s">
        <v>11</v>
      </c>
      <c r="F123" s="25"/>
      <c r="G123" s="25"/>
      <c r="H123" s="25"/>
      <c r="I123" s="25"/>
      <c r="J123" s="26"/>
      <c r="K123" s="33"/>
      <c r="L123" s="33"/>
      <c r="M123" s="49"/>
      <c r="N123" s="57"/>
    </row>
    <row r="124" spans="1:14" ht="18">
      <c r="A124"/>
      <c r="B124" s="21"/>
      <c r="C124" s="11"/>
      <c r="D124" s="25"/>
      <c r="E124" s="25"/>
      <c r="F124" s="25"/>
      <c r="G124" s="25"/>
      <c r="H124" s="25"/>
      <c r="I124" s="25"/>
      <c r="J124" s="26"/>
      <c r="K124" s="33"/>
      <c r="L124" s="33"/>
      <c r="M124" s="49"/>
      <c r="N124" s="57"/>
    </row>
    <row r="125" spans="1:14" ht="18">
      <c r="A125"/>
      <c r="B125" s="21">
        <f>B119+1</f>
        <v>5</v>
      </c>
      <c r="C125" s="11"/>
      <c r="D125" s="68" t="s">
        <v>90</v>
      </c>
      <c r="E125" s="68"/>
      <c r="F125" s="68"/>
      <c r="G125" s="68"/>
      <c r="H125" s="68"/>
      <c r="I125" s="68"/>
      <c r="J125" s="68"/>
      <c r="K125" s="38">
        <f>SUM(K126:K128)</f>
        <v>0</v>
      </c>
      <c r="L125" s="38"/>
      <c r="M125" s="48">
        <f>SUM(M126:M128)</f>
        <v>0</v>
      </c>
      <c r="N125" s="56" t="e">
        <f>M125/TotalCi</f>
        <v>#DIV/0!</v>
      </c>
    </row>
    <row r="126" spans="1:14" ht="18">
      <c r="A126"/>
      <c r="B126" s="21"/>
      <c r="C126" s="11"/>
      <c r="D126" s="25"/>
      <c r="E126" s="25" t="s">
        <v>12</v>
      </c>
      <c r="F126" s="25"/>
      <c r="G126" s="25"/>
      <c r="H126" s="25"/>
      <c r="I126" s="25"/>
      <c r="J126" s="25"/>
      <c r="K126" s="33"/>
      <c r="L126" s="33"/>
      <c r="M126" s="49"/>
      <c r="N126" s="57"/>
    </row>
    <row r="127" spans="1:14" ht="18">
      <c r="A127"/>
      <c r="B127" s="21"/>
      <c r="C127" s="11"/>
      <c r="D127" s="25"/>
      <c r="E127" s="25" t="s">
        <v>15</v>
      </c>
      <c r="F127" s="25"/>
      <c r="G127" s="25"/>
      <c r="H127" s="25"/>
      <c r="I127" s="25"/>
      <c r="J127" s="25"/>
      <c r="K127" s="33"/>
      <c r="L127" s="33"/>
      <c r="M127" s="49"/>
      <c r="N127" s="57"/>
    </row>
    <row r="128" spans="1:14" ht="18">
      <c r="A128"/>
      <c r="B128" s="21"/>
      <c r="C128" s="11"/>
      <c r="D128" s="25"/>
      <c r="E128" s="25"/>
      <c r="F128" s="25"/>
      <c r="G128" s="25"/>
      <c r="H128" s="25"/>
      <c r="I128" s="25"/>
      <c r="J128" s="25"/>
      <c r="K128" s="33"/>
      <c r="L128" s="33"/>
      <c r="M128" s="49"/>
      <c r="N128" s="57"/>
    </row>
    <row r="129" spans="1:14" ht="18">
      <c r="A129"/>
      <c r="B129" s="21">
        <f>B125+1</f>
        <v>6</v>
      </c>
      <c r="C129" s="11"/>
      <c r="D129" s="68" t="s">
        <v>41</v>
      </c>
      <c r="E129" s="68"/>
      <c r="F129" s="68"/>
      <c r="G129" s="68"/>
      <c r="H129" s="68"/>
      <c r="I129" s="68"/>
      <c r="J129" s="68"/>
      <c r="K129" s="38">
        <f>SUM(K130:K133)</f>
        <v>0</v>
      </c>
      <c r="L129" s="38"/>
      <c r="M129" s="48">
        <f>SUM(M130:M133)</f>
        <v>0</v>
      </c>
      <c r="N129" s="56" t="e">
        <f>M129/TotalCi</f>
        <v>#DIV/0!</v>
      </c>
    </row>
    <row r="130" spans="1:14" ht="18">
      <c r="A130"/>
      <c r="B130" s="21"/>
      <c r="C130" s="11"/>
      <c r="D130" s="25"/>
      <c r="E130" s="25" t="s">
        <v>13</v>
      </c>
      <c r="F130" s="25"/>
      <c r="G130" s="25"/>
      <c r="H130" s="25"/>
      <c r="I130" s="25"/>
      <c r="J130" s="25"/>
      <c r="K130" s="33"/>
      <c r="L130" s="33"/>
      <c r="M130" s="49"/>
      <c r="N130" s="57"/>
    </row>
    <row r="131" spans="1:14" ht="18">
      <c r="A131"/>
      <c r="B131" s="21"/>
      <c r="C131" s="11"/>
      <c r="D131" s="25"/>
      <c r="E131" s="25" t="s">
        <v>14</v>
      </c>
      <c r="F131" s="25"/>
      <c r="G131" s="25"/>
      <c r="H131" s="25"/>
      <c r="I131" s="25"/>
      <c r="J131" s="25"/>
      <c r="K131" s="33"/>
      <c r="L131" s="33"/>
      <c r="M131" s="49"/>
      <c r="N131" s="57"/>
    </row>
    <row r="132" spans="1:14" ht="18">
      <c r="A132"/>
      <c r="B132" s="21"/>
      <c r="C132" s="11"/>
      <c r="D132" s="25"/>
      <c r="E132" s="25" t="s">
        <v>30</v>
      </c>
      <c r="F132" s="25"/>
      <c r="G132" s="25"/>
      <c r="H132" s="25"/>
      <c r="I132" s="25"/>
      <c r="J132" s="25"/>
      <c r="K132" s="33"/>
      <c r="L132" s="33"/>
      <c r="M132" s="49"/>
      <c r="N132" s="57"/>
    </row>
    <row r="133" spans="1:14" ht="18">
      <c r="A133"/>
      <c r="B133" s="21"/>
      <c r="C133" s="11"/>
      <c r="D133" s="25"/>
      <c r="E133" s="25"/>
      <c r="F133" s="25"/>
      <c r="G133" s="25"/>
      <c r="H133" s="25"/>
      <c r="I133" s="25"/>
      <c r="J133" s="25"/>
      <c r="K133" s="33"/>
      <c r="L133" s="33"/>
      <c r="M133" s="49"/>
      <c r="N133" s="57"/>
    </row>
    <row r="134" spans="1:14" ht="18">
      <c r="A134"/>
      <c r="B134" s="21">
        <f>B129+1</f>
        <v>7</v>
      </c>
      <c r="C134" s="11"/>
      <c r="D134" s="68" t="s">
        <v>42</v>
      </c>
      <c r="E134" s="68"/>
      <c r="F134" s="68"/>
      <c r="G134" s="68"/>
      <c r="H134" s="68"/>
      <c r="I134" s="26"/>
      <c r="J134" s="26"/>
      <c r="K134" s="38">
        <f>SUM(K135:K138)</f>
        <v>0</v>
      </c>
      <c r="L134" s="38"/>
      <c r="M134" s="48">
        <f>SUM(M135:M138)</f>
        <v>0</v>
      </c>
      <c r="N134" s="56" t="e">
        <f>M134/TotalCi</f>
        <v>#DIV/0!</v>
      </c>
    </row>
    <row r="135" spans="1:14" ht="18">
      <c r="A135"/>
      <c r="B135" s="21"/>
      <c r="C135" s="11"/>
      <c r="D135" s="25"/>
      <c r="E135" s="25" t="s">
        <v>31</v>
      </c>
      <c r="F135" s="25"/>
      <c r="G135" s="25"/>
      <c r="H135" s="25"/>
      <c r="I135" s="26"/>
      <c r="J135" s="26"/>
      <c r="K135" s="33"/>
      <c r="L135" s="33"/>
      <c r="M135" s="50"/>
      <c r="N135" s="57"/>
    </row>
    <row r="136" spans="1:14" ht="18">
      <c r="A136"/>
      <c r="B136" s="21"/>
      <c r="C136" s="11"/>
      <c r="D136" s="25"/>
      <c r="E136" s="25" t="s">
        <v>32</v>
      </c>
      <c r="F136" s="25"/>
      <c r="G136" s="25"/>
      <c r="H136" s="25"/>
      <c r="I136" s="26"/>
      <c r="J136" s="26"/>
      <c r="K136" s="33"/>
      <c r="L136" s="33"/>
      <c r="M136" s="49"/>
      <c r="N136" s="57"/>
    </row>
    <row r="137" spans="1:14" ht="18">
      <c r="A137"/>
      <c r="B137" s="21"/>
      <c r="C137" s="11"/>
      <c r="D137" s="25"/>
      <c r="E137" s="25" t="s">
        <v>95</v>
      </c>
      <c r="F137" s="25"/>
      <c r="G137" s="25"/>
      <c r="H137" s="25"/>
      <c r="I137" s="26"/>
      <c r="J137" s="26"/>
      <c r="K137" s="33"/>
      <c r="L137" s="33"/>
      <c r="M137" s="50"/>
      <c r="N137" s="57"/>
    </row>
    <row r="138" spans="1:14" ht="18">
      <c r="A138"/>
      <c r="B138" s="21"/>
      <c r="C138" s="11"/>
      <c r="D138" s="25"/>
      <c r="E138" s="25"/>
      <c r="F138" s="25"/>
      <c r="G138" s="25"/>
      <c r="H138" s="25"/>
      <c r="I138" s="26"/>
      <c r="J138" s="26"/>
      <c r="K138" s="33"/>
      <c r="L138" s="33"/>
      <c r="M138" s="50"/>
      <c r="N138" s="57"/>
    </row>
    <row r="139" spans="1:14" ht="18">
      <c r="A139"/>
      <c r="B139" s="21">
        <f>B134+1</f>
        <v>8</v>
      </c>
      <c r="C139" s="11"/>
      <c r="D139" s="68" t="s">
        <v>43</v>
      </c>
      <c r="E139" s="68"/>
      <c r="F139" s="68"/>
      <c r="G139" s="68"/>
      <c r="H139" s="68"/>
      <c r="I139" s="26"/>
      <c r="J139" s="26"/>
      <c r="K139" s="38">
        <f>SUM(K140:K142)</f>
        <v>0</v>
      </c>
      <c r="L139" s="38"/>
      <c r="M139" s="48">
        <f>SUM(M140:M142)</f>
        <v>0</v>
      </c>
      <c r="N139" s="56" t="e">
        <f>M139/TotalCi</f>
        <v>#DIV/0!</v>
      </c>
    </row>
    <row r="140" spans="1:14" ht="18">
      <c r="A140"/>
      <c r="B140" s="21"/>
      <c r="C140" s="11"/>
      <c r="D140" s="25"/>
      <c r="E140" s="25" t="s">
        <v>31</v>
      </c>
      <c r="F140" s="25"/>
      <c r="G140" s="25"/>
      <c r="H140" s="25"/>
      <c r="I140" s="26"/>
      <c r="J140" s="26"/>
      <c r="K140" s="33"/>
      <c r="L140" s="33"/>
      <c r="M140" s="50"/>
      <c r="N140" s="57"/>
    </row>
    <row r="141" spans="1:14" ht="18">
      <c r="A141"/>
      <c r="B141" s="21"/>
      <c r="C141" s="11"/>
      <c r="D141" s="25"/>
      <c r="E141" s="25" t="s">
        <v>95</v>
      </c>
      <c r="F141" s="25"/>
      <c r="G141" s="25"/>
      <c r="H141" s="25"/>
      <c r="I141" s="26"/>
      <c r="J141" s="26"/>
      <c r="K141" s="33"/>
      <c r="L141" s="33"/>
      <c r="M141" s="50"/>
      <c r="N141" s="57"/>
    </row>
    <row r="142" spans="1:14" ht="18">
      <c r="A142"/>
      <c r="B142" s="21"/>
      <c r="C142" s="11"/>
      <c r="D142" s="25"/>
      <c r="E142" s="25"/>
      <c r="F142" s="25"/>
      <c r="G142" s="25"/>
      <c r="H142" s="25"/>
      <c r="I142" s="26"/>
      <c r="J142" s="26"/>
      <c r="K142" s="33"/>
      <c r="L142" s="33"/>
      <c r="M142" s="49"/>
      <c r="N142" s="57"/>
    </row>
    <row r="143" spans="1:14" ht="18">
      <c r="A143"/>
      <c r="B143" s="21">
        <f>B139+1</f>
        <v>9</v>
      </c>
      <c r="C143" s="11"/>
      <c r="D143" s="68" t="s">
        <v>112</v>
      </c>
      <c r="E143" s="68"/>
      <c r="F143" s="68"/>
      <c r="G143" s="68"/>
      <c r="H143" s="68"/>
      <c r="I143" s="68"/>
      <c r="J143" s="68"/>
      <c r="K143" s="38">
        <f>SUM(K144:K147)</f>
        <v>0</v>
      </c>
      <c r="L143" s="38"/>
      <c r="M143" s="48">
        <f>SUM(M144:M147)</f>
        <v>0</v>
      </c>
      <c r="N143" s="56" t="e">
        <f>M143/TotalCi</f>
        <v>#DIV/0!</v>
      </c>
    </row>
    <row r="144" spans="1:14" ht="18">
      <c r="A144"/>
      <c r="B144" s="21"/>
      <c r="C144" s="11"/>
      <c r="D144" s="25"/>
      <c r="E144" s="25" t="s">
        <v>33</v>
      </c>
      <c r="F144" s="25"/>
      <c r="G144" s="25"/>
      <c r="H144" s="25"/>
      <c r="I144" s="25"/>
      <c r="J144" s="25"/>
      <c r="K144" s="33"/>
      <c r="L144" s="33"/>
      <c r="M144" s="49"/>
      <c r="N144" s="57"/>
    </row>
    <row r="145" spans="1:14" ht="18">
      <c r="A145"/>
      <c r="B145" s="21"/>
      <c r="C145" s="11"/>
      <c r="D145" s="25"/>
      <c r="E145" s="25" t="s">
        <v>35</v>
      </c>
      <c r="F145" s="25"/>
      <c r="G145" s="25"/>
      <c r="H145" s="25"/>
      <c r="I145" s="25"/>
      <c r="J145" s="25"/>
      <c r="K145" s="33"/>
      <c r="L145" s="33"/>
      <c r="M145" s="49"/>
      <c r="N145" s="57"/>
    </row>
    <row r="146" spans="1:14" ht="18">
      <c r="A146"/>
      <c r="B146" s="21"/>
      <c r="C146" s="11"/>
      <c r="D146" s="25"/>
      <c r="E146" s="25" t="s">
        <v>34</v>
      </c>
      <c r="F146" s="25"/>
      <c r="G146" s="25"/>
      <c r="H146" s="25"/>
      <c r="I146" s="25"/>
      <c r="J146" s="25"/>
      <c r="K146" s="33"/>
      <c r="L146" s="33"/>
      <c r="M146" s="49"/>
      <c r="N146" s="57"/>
    </row>
    <row r="147" spans="1:14" ht="18">
      <c r="A147"/>
      <c r="B147" s="21"/>
      <c r="C147" s="11"/>
      <c r="D147" s="25"/>
      <c r="E147" s="25"/>
      <c r="F147" s="25"/>
      <c r="G147" s="25"/>
      <c r="H147" s="25"/>
      <c r="I147" s="25"/>
      <c r="J147" s="25"/>
      <c r="K147" s="33"/>
      <c r="L147" s="33"/>
      <c r="M147" s="49"/>
      <c r="N147" s="57"/>
    </row>
    <row r="148" spans="2:14" ht="18">
      <c r="B148" s="21">
        <f>B143+1</f>
        <v>10</v>
      </c>
      <c r="C148" s="11"/>
      <c r="D148" s="68" t="s">
        <v>113</v>
      </c>
      <c r="E148" s="68"/>
      <c r="F148" s="68"/>
      <c r="G148" s="68"/>
      <c r="H148" s="68"/>
      <c r="I148" s="68"/>
      <c r="J148" s="68"/>
      <c r="K148" s="38"/>
      <c r="L148" s="38"/>
      <c r="M148" s="48"/>
      <c r="N148" s="56" t="e">
        <f>M148/TotalCi</f>
        <v>#DIV/0!</v>
      </c>
    </row>
    <row r="149" spans="2:14" ht="18">
      <c r="B149" s="21"/>
      <c r="C149" s="11"/>
      <c r="D149" s="25"/>
      <c r="E149" s="25"/>
      <c r="F149" s="25"/>
      <c r="G149" s="25"/>
      <c r="H149" s="25"/>
      <c r="I149" s="25"/>
      <c r="J149" s="25"/>
      <c r="K149" s="33"/>
      <c r="L149" s="33"/>
      <c r="M149" s="49"/>
      <c r="N149" s="57"/>
    </row>
    <row r="150" spans="2:14" ht="18">
      <c r="B150" s="21">
        <f>B148+1</f>
        <v>11</v>
      </c>
      <c r="C150" s="11"/>
      <c r="D150" s="68" t="s">
        <v>44</v>
      </c>
      <c r="E150" s="68"/>
      <c r="F150" s="68"/>
      <c r="G150" s="68"/>
      <c r="H150" s="68"/>
      <c r="I150" s="26"/>
      <c r="J150" s="26"/>
      <c r="K150" s="38">
        <f>SUM(K151:K159)</f>
        <v>0</v>
      </c>
      <c r="L150" s="38"/>
      <c r="M150" s="48">
        <f>SUM(M151:M159)</f>
        <v>0</v>
      </c>
      <c r="N150" s="56" t="e">
        <f>M150/TotalCi</f>
        <v>#DIV/0!</v>
      </c>
    </row>
    <row r="151" spans="2:14" ht="18">
      <c r="B151" s="21"/>
      <c r="C151" s="11"/>
      <c r="D151" s="25"/>
      <c r="E151" s="25" t="s">
        <v>36</v>
      </c>
      <c r="F151" s="25"/>
      <c r="G151" s="25"/>
      <c r="H151" s="25"/>
      <c r="I151" s="26"/>
      <c r="J151" s="26"/>
      <c r="K151" s="33"/>
      <c r="L151" s="33"/>
      <c r="M151" s="49">
        <f>10*K151*[1]!Jour.realisation</f>
        <v>0</v>
      </c>
      <c r="N151" s="57"/>
    </row>
    <row r="152" spans="2:14" ht="18">
      <c r="B152" s="21"/>
      <c r="C152" s="11"/>
      <c r="D152" s="25"/>
      <c r="E152" s="25" t="s">
        <v>37</v>
      </c>
      <c r="F152" s="25"/>
      <c r="G152" s="25"/>
      <c r="H152" s="25"/>
      <c r="I152" s="26"/>
      <c r="J152" s="26"/>
      <c r="K152" s="33"/>
      <c r="L152" s="33"/>
      <c r="M152" s="49">
        <f>10*K152*[1]!Jour.realisation</f>
        <v>0</v>
      </c>
      <c r="N152" s="57"/>
    </row>
    <row r="153" spans="2:14" ht="18">
      <c r="B153" s="21"/>
      <c r="C153" s="11"/>
      <c r="D153" s="25"/>
      <c r="E153" s="25" t="s">
        <v>38</v>
      </c>
      <c r="F153" s="25"/>
      <c r="G153" s="25"/>
      <c r="H153" s="25"/>
      <c r="I153" s="26"/>
      <c r="J153" s="26"/>
      <c r="K153" s="33"/>
      <c r="L153" s="33"/>
      <c r="M153" s="49">
        <f>10*K153*[1]!Jour.realisation</f>
        <v>0</v>
      </c>
      <c r="N153" s="57"/>
    </row>
    <row r="154" spans="2:14" ht="18">
      <c r="B154" s="21"/>
      <c r="C154" s="11"/>
      <c r="D154" s="25"/>
      <c r="E154" s="25" t="s">
        <v>39</v>
      </c>
      <c r="F154" s="25"/>
      <c r="G154" s="25"/>
      <c r="H154" s="25"/>
      <c r="I154" s="26"/>
      <c r="J154" s="26"/>
      <c r="K154" s="33"/>
      <c r="L154" s="33"/>
      <c r="M154" s="49">
        <f>10*K154*[1]!Jour.realisation</f>
        <v>0</v>
      </c>
      <c r="N154" s="57"/>
    </row>
    <row r="155" spans="2:14" ht="18">
      <c r="B155" s="21"/>
      <c r="C155" s="11"/>
      <c r="D155" s="25"/>
      <c r="E155" s="25" t="s">
        <v>61</v>
      </c>
      <c r="F155" s="25"/>
      <c r="G155" s="25"/>
      <c r="H155" s="25"/>
      <c r="I155" s="26"/>
      <c r="J155" s="26"/>
      <c r="K155" s="33"/>
      <c r="L155" s="33"/>
      <c r="M155" s="49">
        <f>10*K155*[1]!Jour.realisation</f>
        <v>0</v>
      </c>
      <c r="N155" s="57"/>
    </row>
    <row r="156" spans="2:14" ht="18">
      <c r="B156" s="21"/>
      <c r="C156" s="11"/>
      <c r="D156" s="25"/>
      <c r="E156" s="25" t="s">
        <v>62</v>
      </c>
      <c r="F156" s="25"/>
      <c r="G156" s="25"/>
      <c r="H156" s="25" t="s">
        <v>18</v>
      </c>
      <c r="I156" s="26"/>
      <c r="J156" s="25" t="s">
        <v>17</v>
      </c>
      <c r="K156" s="33"/>
      <c r="L156" s="33"/>
      <c r="M156" s="49"/>
      <c r="N156" s="57"/>
    </row>
    <row r="157" spans="2:14" ht="18">
      <c r="B157" s="21"/>
      <c r="C157" s="11"/>
      <c r="D157" s="25"/>
      <c r="E157" s="25" t="s">
        <v>63</v>
      </c>
      <c r="F157" s="25"/>
      <c r="G157" s="25"/>
      <c r="H157" s="25">
        <v>500</v>
      </c>
      <c r="I157" s="26"/>
      <c r="J157" s="26"/>
      <c r="K157" s="33"/>
      <c r="L157" s="33"/>
      <c r="M157" s="49"/>
      <c r="N157" s="57"/>
    </row>
    <row r="158" spans="2:14" ht="18">
      <c r="B158" s="21"/>
      <c r="C158" s="11"/>
      <c r="D158" s="25"/>
      <c r="E158" s="25" t="s">
        <v>64</v>
      </c>
      <c r="F158" s="25"/>
      <c r="G158" s="25"/>
      <c r="H158" s="25">
        <v>150</v>
      </c>
      <c r="I158" s="26"/>
      <c r="J158" s="26"/>
      <c r="K158" s="33"/>
      <c r="L158" s="33"/>
      <c r="M158" s="49"/>
      <c r="N158" s="57"/>
    </row>
    <row r="159" spans="2:14" ht="18">
      <c r="B159" s="21"/>
      <c r="C159" s="11"/>
      <c r="D159" s="25"/>
      <c r="E159" s="25"/>
      <c r="F159" s="25"/>
      <c r="G159" s="25"/>
      <c r="H159" s="25"/>
      <c r="I159" s="26"/>
      <c r="J159" s="26"/>
      <c r="K159" s="33"/>
      <c r="L159" s="33"/>
      <c r="M159" s="49"/>
      <c r="N159" s="57"/>
    </row>
    <row r="160" spans="2:14" ht="18">
      <c r="B160" s="21">
        <f>B150+1</f>
        <v>12</v>
      </c>
      <c r="C160" s="11"/>
      <c r="D160" s="68" t="s">
        <v>45</v>
      </c>
      <c r="E160" s="68"/>
      <c r="F160" s="68"/>
      <c r="G160" s="68"/>
      <c r="H160" s="68"/>
      <c r="I160" s="26"/>
      <c r="J160" s="26"/>
      <c r="K160" s="38">
        <f>SUM(K161:K162)</f>
        <v>0</v>
      </c>
      <c r="L160" s="38"/>
      <c r="M160" s="48">
        <f>SUM(M161:M162)</f>
        <v>0</v>
      </c>
      <c r="N160" s="56" t="e">
        <f>M160/TotalCi</f>
        <v>#DIV/0!</v>
      </c>
    </row>
    <row r="161" spans="2:14" ht="18">
      <c r="B161" s="21"/>
      <c r="C161" s="11"/>
      <c r="D161" s="25"/>
      <c r="E161" s="25" t="s">
        <v>19</v>
      </c>
      <c r="F161" s="25"/>
      <c r="G161" s="25"/>
      <c r="H161" s="25"/>
      <c r="I161" s="26"/>
      <c r="J161" s="26"/>
      <c r="K161" s="33"/>
      <c r="L161" s="33"/>
      <c r="M161" s="49"/>
      <c r="N161" s="57"/>
    </row>
    <row r="162" spans="2:14" ht="18">
      <c r="B162" s="21"/>
      <c r="C162" s="11"/>
      <c r="D162" s="25"/>
      <c r="E162" s="25"/>
      <c r="F162" s="25"/>
      <c r="G162" s="25"/>
      <c r="H162" s="25"/>
      <c r="I162" s="26"/>
      <c r="J162" s="26"/>
      <c r="K162" s="33"/>
      <c r="L162" s="33"/>
      <c r="M162" s="49"/>
      <c r="N162" s="57"/>
    </row>
    <row r="163" spans="2:14" ht="18">
      <c r="B163" s="21">
        <f>B160+1</f>
        <v>13</v>
      </c>
      <c r="C163" s="11"/>
      <c r="D163" s="68" t="s">
        <v>46</v>
      </c>
      <c r="E163" s="68"/>
      <c r="F163" s="68"/>
      <c r="G163" s="68"/>
      <c r="H163" s="68"/>
      <c r="I163" s="68"/>
      <c r="J163" s="26"/>
      <c r="K163" s="38">
        <f>SUM(K164:K170)</f>
        <v>0</v>
      </c>
      <c r="L163" s="38"/>
      <c r="M163" s="48">
        <f>SUM(M164:M170)</f>
        <v>0</v>
      </c>
      <c r="N163" s="56" t="e">
        <f>M163/TotalCi</f>
        <v>#DIV/0!</v>
      </c>
    </row>
    <row r="164" spans="2:14" ht="18">
      <c r="B164" s="21"/>
      <c r="C164" s="11"/>
      <c r="D164" s="25"/>
      <c r="E164" s="25" t="s">
        <v>67</v>
      </c>
      <c r="F164" s="25"/>
      <c r="G164" s="25"/>
      <c r="H164" s="25"/>
      <c r="I164" s="25"/>
      <c r="J164" s="26"/>
      <c r="K164" s="33"/>
      <c r="L164" s="33"/>
      <c r="M164" s="49">
        <f>4*K164*[1]!Jour.realisation</f>
        <v>0</v>
      </c>
      <c r="N164" s="57"/>
    </row>
    <row r="165" spans="2:14" ht="18">
      <c r="B165" s="21"/>
      <c r="C165" s="11"/>
      <c r="D165" s="25"/>
      <c r="E165" s="25" t="s">
        <v>71</v>
      </c>
      <c r="F165" s="25"/>
      <c r="G165" s="25"/>
      <c r="H165" s="25"/>
      <c r="I165" s="25"/>
      <c r="J165" s="26"/>
      <c r="K165" s="33"/>
      <c r="L165" s="33"/>
      <c r="M165" s="49">
        <f>K165*[1]!Jour.production</f>
        <v>0</v>
      </c>
      <c r="N165" s="57"/>
    </row>
    <row r="166" spans="2:14" ht="18">
      <c r="B166" s="21"/>
      <c r="C166" s="11"/>
      <c r="D166" s="25"/>
      <c r="E166" s="25" t="s">
        <v>68</v>
      </c>
      <c r="F166" s="25"/>
      <c r="G166" s="25"/>
      <c r="H166" s="25"/>
      <c r="I166" s="25"/>
      <c r="J166" s="26"/>
      <c r="K166" s="33"/>
      <c r="L166" s="33"/>
      <c r="M166" s="49">
        <f>K166*[1]!Jour.production</f>
        <v>0</v>
      </c>
      <c r="N166" s="57"/>
    </row>
    <row r="167" spans="2:14" ht="18">
      <c r="B167" s="21"/>
      <c r="C167" s="11"/>
      <c r="D167" s="25"/>
      <c r="E167" s="25" t="s">
        <v>69</v>
      </c>
      <c r="F167" s="25"/>
      <c r="G167" s="25"/>
      <c r="H167" s="25"/>
      <c r="I167" s="25"/>
      <c r="J167" s="26"/>
      <c r="K167" s="33"/>
      <c r="L167" s="33"/>
      <c r="M167" s="49">
        <f>4*K167*[1]!Jour.realisation</f>
        <v>0</v>
      </c>
      <c r="N167" s="57"/>
    </row>
    <row r="168" spans="2:14" ht="18">
      <c r="B168" s="21"/>
      <c r="C168" s="11"/>
      <c r="D168" s="25"/>
      <c r="E168" s="25" t="s">
        <v>70</v>
      </c>
      <c r="F168" s="25"/>
      <c r="G168" s="25"/>
      <c r="H168" s="25"/>
      <c r="I168" s="25"/>
      <c r="J168" s="26"/>
      <c r="K168" s="33"/>
      <c r="L168" s="33"/>
      <c r="M168" s="49"/>
      <c r="N168" s="57"/>
    </row>
    <row r="169" spans="2:14" ht="18">
      <c r="B169" s="21"/>
      <c r="C169" s="11"/>
      <c r="D169" s="25"/>
      <c r="E169" s="25" t="s">
        <v>72</v>
      </c>
      <c r="F169" s="25"/>
      <c r="G169" s="25"/>
      <c r="H169" s="25"/>
      <c r="I169" s="25"/>
      <c r="J169" s="26"/>
      <c r="K169" s="33"/>
      <c r="L169" s="33"/>
      <c r="M169" s="49"/>
      <c r="N169" s="57"/>
    </row>
    <row r="170" spans="2:14" ht="18">
      <c r="B170" s="21"/>
      <c r="C170" s="11"/>
      <c r="D170" s="25"/>
      <c r="E170" s="25"/>
      <c r="F170" s="25"/>
      <c r="G170" s="25"/>
      <c r="H170" s="25"/>
      <c r="I170" s="25"/>
      <c r="J170" s="26"/>
      <c r="K170" s="33"/>
      <c r="L170" s="33"/>
      <c r="M170" s="49"/>
      <c r="N170" s="57"/>
    </row>
    <row r="171" spans="2:14" ht="18">
      <c r="B171" s="21">
        <f>B163+1</f>
        <v>14</v>
      </c>
      <c r="C171" s="11"/>
      <c r="D171" s="68" t="s">
        <v>86</v>
      </c>
      <c r="E171" s="68"/>
      <c r="F171" s="68"/>
      <c r="G171" s="68"/>
      <c r="H171" s="68"/>
      <c r="I171" s="68"/>
      <c r="J171" s="26"/>
      <c r="K171" s="38">
        <f>SUM(K172:K173)</f>
        <v>0</v>
      </c>
      <c r="L171" s="38"/>
      <c r="M171" s="48">
        <f>SUM(M172:M173)</f>
        <v>0</v>
      </c>
      <c r="N171" s="56" t="e">
        <f>M171/TotalCi</f>
        <v>#DIV/0!</v>
      </c>
    </row>
    <row r="172" spans="2:14" ht="18">
      <c r="B172" s="21"/>
      <c r="C172" s="11"/>
      <c r="D172" s="25"/>
      <c r="E172" s="25" t="s">
        <v>73</v>
      </c>
      <c r="F172" s="25"/>
      <c r="G172" s="25"/>
      <c r="H172" s="25"/>
      <c r="I172" s="25"/>
      <c r="J172" s="26"/>
      <c r="K172" s="33"/>
      <c r="L172" s="33"/>
      <c r="M172" s="49"/>
      <c r="N172" s="57"/>
    </row>
    <row r="173" spans="2:14" ht="18">
      <c r="B173" s="21"/>
      <c r="C173" s="11"/>
      <c r="D173" s="25"/>
      <c r="E173" s="25"/>
      <c r="F173" s="25"/>
      <c r="G173" s="25"/>
      <c r="H173" s="25"/>
      <c r="I173" s="25"/>
      <c r="J173" s="26"/>
      <c r="K173" s="33"/>
      <c r="L173" s="33"/>
      <c r="M173" s="49"/>
      <c r="N173" s="57"/>
    </row>
    <row r="174" spans="2:14" ht="18">
      <c r="B174" s="21">
        <f>B171+1</f>
        <v>15</v>
      </c>
      <c r="C174" s="11"/>
      <c r="D174" s="68" t="s">
        <v>101</v>
      </c>
      <c r="E174" s="68"/>
      <c r="F174" s="68"/>
      <c r="G174" s="68"/>
      <c r="H174" s="68"/>
      <c r="I174" s="68"/>
      <c r="J174" s="68"/>
      <c r="K174" s="38">
        <f>SUM(K175:K179)</f>
        <v>0</v>
      </c>
      <c r="L174" s="38"/>
      <c r="M174" s="48">
        <f>SUM(M175:M179)</f>
        <v>0</v>
      </c>
      <c r="N174" s="56" t="e">
        <f>M174/TotalCi</f>
        <v>#DIV/0!</v>
      </c>
    </row>
    <row r="175" spans="2:14" ht="18">
      <c r="B175" s="21"/>
      <c r="C175" s="11"/>
      <c r="D175" s="25"/>
      <c r="E175" s="25" t="s">
        <v>102</v>
      </c>
      <c r="F175" s="25"/>
      <c r="G175" s="25"/>
      <c r="H175" s="25"/>
      <c r="I175" s="25"/>
      <c r="J175" s="25"/>
      <c r="K175" s="33"/>
      <c r="L175" s="33"/>
      <c r="M175" s="49"/>
      <c r="N175" s="57"/>
    </row>
    <row r="176" spans="2:14" ht="18">
      <c r="B176" s="21"/>
      <c r="C176" s="11"/>
      <c r="D176" s="25"/>
      <c r="E176" s="25" t="s">
        <v>103</v>
      </c>
      <c r="F176" s="25"/>
      <c r="G176" s="25"/>
      <c r="H176" s="25"/>
      <c r="I176" s="25"/>
      <c r="J176" s="25"/>
      <c r="K176" s="33"/>
      <c r="L176" s="33"/>
      <c r="M176" s="49"/>
      <c r="N176" s="57"/>
    </row>
    <row r="177" spans="2:14" ht="18">
      <c r="B177" s="21"/>
      <c r="C177" s="11"/>
      <c r="D177" s="25"/>
      <c r="E177" s="25" t="s">
        <v>104</v>
      </c>
      <c r="F177" s="25"/>
      <c r="G177" s="25"/>
      <c r="H177" s="25"/>
      <c r="I177" s="25"/>
      <c r="J177" s="25"/>
      <c r="K177" s="33"/>
      <c r="L177" s="33"/>
      <c r="M177" s="49"/>
      <c r="N177" s="57"/>
    </row>
    <row r="178" spans="2:14" ht="18">
      <c r="B178" s="21"/>
      <c r="C178" s="11"/>
      <c r="D178" s="25"/>
      <c r="E178" s="25" t="s">
        <v>105</v>
      </c>
      <c r="F178" s="25"/>
      <c r="G178" s="25"/>
      <c r="H178" s="25"/>
      <c r="I178" s="25"/>
      <c r="J178" s="25"/>
      <c r="K178" s="33"/>
      <c r="L178" s="33"/>
      <c r="M178" s="49"/>
      <c r="N178" s="57"/>
    </row>
    <row r="179" spans="2:14" ht="18">
      <c r="B179" s="21"/>
      <c r="C179" s="11"/>
      <c r="D179" s="25"/>
      <c r="E179" s="25"/>
      <c r="F179" s="25"/>
      <c r="G179" s="25"/>
      <c r="H179" s="25"/>
      <c r="I179" s="25"/>
      <c r="J179" s="25"/>
      <c r="K179" s="33"/>
      <c r="L179" s="33"/>
      <c r="M179" s="49"/>
      <c r="N179" s="57"/>
    </row>
    <row r="180" spans="2:14" ht="18">
      <c r="B180" s="21">
        <f>B174+1</f>
        <v>16</v>
      </c>
      <c r="C180" s="11"/>
      <c r="D180" s="68" t="s">
        <v>118</v>
      </c>
      <c r="E180" s="68"/>
      <c r="F180" s="68"/>
      <c r="G180" s="68"/>
      <c r="H180" s="68"/>
      <c r="I180" s="68"/>
      <c r="J180" s="68"/>
      <c r="K180" s="38">
        <f>SUM(K181:K182)</f>
        <v>0</v>
      </c>
      <c r="L180" s="38"/>
      <c r="M180" s="48">
        <f>SUM(M181:M182)</f>
        <v>0</v>
      </c>
      <c r="N180" s="56" t="e">
        <f>M180/TotalCi</f>
        <v>#DIV/0!</v>
      </c>
    </row>
    <row r="181" spans="2:14" ht="18">
      <c r="B181" s="21"/>
      <c r="C181" s="11"/>
      <c r="D181" s="25"/>
      <c r="E181" s="25"/>
      <c r="F181" s="25"/>
      <c r="G181" s="25"/>
      <c r="H181" s="25"/>
      <c r="I181" s="25"/>
      <c r="J181" s="25"/>
      <c r="K181" s="33"/>
      <c r="L181" s="33"/>
      <c r="M181" s="49"/>
      <c r="N181" s="57"/>
    </row>
    <row r="182" spans="2:14" ht="18">
      <c r="B182" s="21"/>
      <c r="C182" s="11"/>
      <c r="D182" s="25"/>
      <c r="E182" s="25"/>
      <c r="F182" s="25"/>
      <c r="G182" s="25"/>
      <c r="H182" s="25"/>
      <c r="I182" s="25"/>
      <c r="J182" s="25"/>
      <c r="K182" s="33"/>
      <c r="L182" s="33"/>
      <c r="M182" s="49"/>
      <c r="N182" s="57"/>
    </row>
    <row r="183" spans="2:14" ht="18">
      <c r="B183" s="21">
        <f>B180+1</f>
        <v>17</v>
      </c>
      <c r="C183" s="11"/>
      <c r="D183" s="68" t="s">
        <v>16</v>
      </c>
      <c r="E183" s="68"/>
      <c r="F183" s="68"/>
      <c r="G183" s="68"/>
      <c r="H183" s="68"/>
      <c r="I183" s="26"/>
      <c r="J183" s="26"/>
      <c r="K183" s="38">
        <f>SUM(K184:K185)</f>
        <v>0</v>
      </c>
      <c r="L183" s="38"/>
      <c r="M183" s="48">
        <f>SUM(M184:M185)</f>
        <v>0</v>
      </c>
      <c r="N183" s="56" t="e">
        <f>M183/TotalCi</f>
        <v>#DIV/0!</v>
      </c>
    </row>
    <row r="184" spans="2:14" ht="18">
      <c r="B184" s="21"/>
      <c r="C184" s="11"/>
      <c r="D184" s="25"/>
      <c r="E184" s="25" t="s">
        <v>78</v>
      </c>
      <c r="F184" s="25"/>
      <c r="G184" s="25"/>
      <c r="H184" s="25"/>
      <c r="I184" s="26"/>
      <c r="J184" s="26"/>
      <c r="K184" s="33"/>
      <c r="L184" s="33"/>
      <c r="M184" s="49"/>
      <c r="N184" s="57"/>
    </row>
    <row r="185" spans="2:14" ht="18">
      <c r="B185" s="21"/>
      <c r="C185" s="11"/>
      <c r="D185" s="25"/>
      <c r="E185" s="25"/>
      <c r="F185" s="25"/>
      <c r="G185" s="25"/>
      <c r="H185" s="25"/>
      <c r="I185" s="26"/>
      <c r="J185" s="26"/>
      <c r="K185" s="33"/>
      <c r="L185" s="33"/>
      <c r="M185" s="49"/>
      <c r="N185" s="57"/>
    </row>
    <row r="186" spans="2:14" ht="18">
      <c r="B186" s="21">
        <f>B183+1</f>
        <v>18</v>
      </c>
      <c r="C186" s="11"/>
      <c r="D186" s="68" t="s">
        <v>89</v>
      </c>
      <c r="E186" s="68"/>
      <c r="F186" s="68"/>
      <c r="G186" s="68"/>
      <c r="H186" s="26"/>
      <c r="I186" s="26"/>
      <c r="J186" s="26"/>
      <c r="K186" s="38">
        <f>SUM(K187:K188)</f>
        <v>0</v>
      </c>
      <c r="L186" s="38"/>
      <c r="M186" s="48">
        <f>SUM(M187:M188)</f>
        <v>0</v>
      </c>
      <c r="N186" s="56" t="e">
        <f>M186/TotalCi</f>
        <v>#DIV/0!</v>
      </c>
    </row>
    <row r="187" spans="2:14" ht="18">
      <c r="B187" s="21"/>
      <c r="C187" s="11"/>
      <c r="D187" s="25"/>
      <c r="E187" s="25"/>
      <c r="F187" s="25"/>
      <c r="G187" s="25"/>
      <c r="H187" s="26"/>
      <c r="I187" s="26"/>
      <c r="J187" s="26"/>
      <c r="K187" s="33"/>
      <c r="L187" s="33"/>
      <c r="M187" s="49"/>
      <c r="N187" s="57"/>
    </row>
    <row r="188" spans="2:14" ht="18">
      <c r="B188" s="21">
        <f>B186+1</f>
        <v>19</v>
      </c>
      <c r="C188" s="11"/>
      <c r="D188" s="68" t="s">
        <v>87</v>
      </c>
      <c r="E188" s="68"/>
      <c r="F188" s="68"/>
      <c r="G188" s="68"/>
      <c r="H188" s="68"/>
      <c r="I188" s="68"/>
      <c r="J188" s="68"/>
      <c r="K188" s="38">
        <f>SUM(K189:K190)</f>
        <v>0</v>
      </c>
      <c r="L188" s="38"/>
      <c r="M188" s="48">
        <f>SUM(M189:M190)</f>
        <v>0</v>
      </c>
      <c r="N188" s="56" t="e">
        <f>M188/TotalCi</f>
        <v>#DIV/0!</v>
      </c>
    </row>
    <row r="189" spans="2:14" ht="18">
      <c r="B189" s="21"/>
      <c r="C189" s="11"/>
      <c r="D189" s="25"/>
      <c r="E189" s="25"/>
      <c r="F189" s="25"/>
      <c r="G189" s="25"/>
      <c r="H189" s="25"/>
      <c r="I189" s="25"/>
      <c r="J189" s="25"/>
      <c r="K189" s="33"/>
      <c r="L189" s="33"/>
      <c r="M189" s="49"/>
      <c r="N189" s="57"/>
    </row>
    <row r="190" spans="2:14" ht="18">
      <c r="B190" s="21"/>
      <c r="C190" s="11"/>
      <c r="D190" s="25"/>
      <c r="E190" s="25"/>
      <c r="F190" s="25"/>
      <c r="G190" s="25"/>
      <c r="H190" s="25"/>
      <c r="I190" s="25"/>
      <c r="J190" s="25"/>
      <c r="K190" s="33"/>
      <c r="L190" s="33"/>
      <c r="M190" s="49"/>
      <c r="N190" s="57"/>
    </row>
    <row r="191" spans="2:14" ht="18">
      <c r="B191" s="21">
        <f>B188+1</f>
        <v>20</v>
      </c>
      <c r="C191" s="11"/>
      <c r="D191" s="68" t="s">
        <v>88</v>
      </c>
      <c r="E191" s="68"/>
      <c r="F191" s="68"/>
      <c r="G191" s="68"/>
      <c r="H191" s="68"/>
      <c r="I191" s="68"/>
      <c r="J191" s="68"/>
      <c r="K191" s="38">
        <f>SUM(K192:K193)</f>
        <v>0</v>
      </c>
      <c r="L191" s="38"/>
      <c r="M191" s="48">
        <f>SUM(M192:M193)</f>
        <v>0</v>
      </c>
      <c r="N191" s="56" t="e">
        <f>M191/TotalCi</f>
        <v>#DIV/0!</v>
      </c>
    </row>
    <row r="192" spans="4:14" ht="18">
      <c r="D192" s="32"/>
      <c r="E192" s="25" t="s">
        <v>79</v>
      </c>
      <c r="F192" s="32"/>
      <c r="G192" s="32"/>
      <c r="H192" s="32"/>
      <c r="I192" s="32"/>
      <c r="J192" s="25"/>
      <c r="K192" s="33"/>
      <c r="L192" s="33"/>
      <c r="M192" s="49">
        <f>K192*[1]!Jour.production</f>
        <v>0</v>
      </c>
      <c r="N192" s="59"/>
    </row>
    <row r="193" spans="4:14" ht="18">
      <c r="D193" s="32"/>
      <c r="E193" s="25" t="s">
        <v>80</v>
      </c>
      <c r="F193" s="32"/>
      <c r="G193" s="32"/>
      <c r="H193" s="32"/>
      <c r="I193" s="32"/>
      <c r="J193" s="25"/>
      <c r="K193" s="33"/>
      <c r="L193" s="33"/>
      <c r="M193" s="49"/>
      <c r="N193" s="59"/>
    </row>
    <row r="194" spans="4:14" ht="18">
      <c r="D194" s="32"/>
      <c r="E194" s="25"/>
      <c r="F194" s="32"/>
      <c r="G194" s="32"/>
      <c r="H194" s="32"/>
      <c r="I194" s="32"/>
      <c r="J194" s="25"/>
      <c r="N194" s="59"/>
    </row>
    <row r="195" spans="4:10" ht="18">
      <c r="D195" s="32"/>
      <c r="E195" s="32"/>
      <c r="F195" s="32"/>
      <c r="G195" s="32"/>
      <c r="H195" s="32"/>
      <c r="I195" s="32"/>
      <c r="J195" s="25"/>
    </row>
    <row r="196" spans="4:14" ht="18">
      <c r="D196" s="25" t="s">
        <v>85</v>
      </c>
      <c r="E196" s="32"/>
      <c r="F196" s="32"/>
      <c r="G196" s="32"/>
      <c r="H196" s="32"/>
      <c r="I196" s="32"/>
      <c r="J196" s="25"/>
      <c r="K196" s="23"/>
      <c r="M196" s="60" t="e">
        <f>TotalCi-#REF!</f>
        <v>#REF!</v>
      </c>
      <c r="N196" s="31"/>
    </row>
    <row r="198" spans="1:14" ht="19.5">
      <c r="A198" s="15" t="s">
        <v>106</v>
      </c>
      <c r="B198" s="20"/>
      <c r="C198" s="9"/>
      <c r="D198" s="16"/>
      <c r="E198" s="16"/>
      <c r="F198" s="16"/>
      <c r="G198" s="16"/>
      <c r="H198" s="16"/>
      <c r="I198" s="16"/>
      <c r="J198" s="9"/>
      <c r="K198" s="29"/>
      <c r="L198" s="10"/>
      <c r="M198" s="52"/>
      <c r="N198" s="10"/>
    </row>
    <row r="199" spans="1:14" ht="18">
      <c r="A199" s="8"/>
      <c r="B199" s="20"/>
      <c r="C199" s="9"/>
      <c r="D199" s="16"/>
      <c r="E199" s="16"/>
      <c r="F199" s="16"/>
      <c r="G199" s="16"/>
      <c r="H199" s="16"/>
      <c r="I199" s="16"/>
      <c r="J199" s="9"/>
      <c r="K199" s="29"/>
      <c r="L199" s="10"/>
      <c r="M199" s="52"/>
      <c r="N199" s="10"/>
    </row>
    <row r="200" spans="1:14" ht="18">
      <c r="A200" s="8"/>
      <c r="B200" s="20"/>
      <c r="C200" s="9"/>
      <c r="D200" s="9" t="s">
        <v>49</v>
      </c>
      <c r="E200" s="16"/>
      <c r="F200" s="16"/>
      <c r="G200" s="16"/>
      <c r="H200" s="16"/>
      <c r="I200" s="16"/>
      <c r="J200" s="9"/>
      <c r="K200" s="29"/>
      <c r="L200" s="10"/>
      <c r="M200" s="61">
        <f>TotalCi</f>
        <v>0</v>
      </c>
      <c r="N200" s="62" t="e">
        <f>M200/M202</f>
        <v>#DIV/0!</v>
      </c>
    </row>
    <row r="201" spans="1:14" ht="18">
      <c r="A201" s="8"/>
      <c r="B201" s="20"/>
      <c r="C201" s="9"/>
      <c r="D201" s="9" t="s">
        <v>47</v>
      </c>
      <c r="E201" s="16"/>
      <c r="F201" s="16"/>
      <c r="G201" s="16"/>
      <c r="H201" s="16"/>
      <c r="I201" s="16"/>
      <c r="J201" s="9"/>
      <c r="K201" s="29"/>
      <c r="L201" s="10"/>
      <c r="M201" s="61">
        <f>TotalCii</f>
        <v>0</v>
      </c>
      <c r="N201" s="62" t="e">
        <f>M201/M202</f>
        <v>#DIV/0!</v>
      </c>
    </row>
    <row r="202" spans="1:14" ht="18">
      <c r="A202" s="8"/>
      <c r="B202" s="20"/>
      <c r="C202" s="9"/>
      <c r="D202" s="9" t="s">
        <v>48</v>
      </c>
      <c r="E202" s="16"/>
      <c r="F202" s="16"/>
      <c r="G202" s="16"/>
      <c r="H202" s="16"/>
      <c r="I202" s="16"/>
      <c r="J202" s="9"/>
      <c r="K202" s="29"/>
      <c r="L202" s="10"/>
      <c r="M202" s="63">
        <f>M200+M201</f>
        <v>0</v>
      </c>
      <c r="N202" s="10"/>
    </row>
    <row r="203" spans="1:14" ht="18">
      <c r="A203" s="8"/>
      <c r="B203" s="20"/>
      <c r="C203" s="9"/>
      <c r="D203" s="16"/>
      <c r="E203" s="16"/>
      <c r="F203" s="16"/>
      <c r="G203" s="16"/>
      <c r="H203" s="16"/>
      <c r="I203" s="16"/>
      <c r="J203" s="9"/>
      <c r="K203" s="29"/>
      <c r="L203" s="10"/>
      <c r="M203" s="52"/>
      <c r="N203" s="10"/>
    </row>
    <row r="204" spans="1:14" ht="18">
      <c r="A204" s="8"/>
      <c r="B204" s="20"/>
      <c r="C204" s="9"/>
      <c r="D204" s="9" t="s">
        <v>107</v>
      </c>
      <c r="E204" s="16"/>
      <c r="F204" s="16"/>
      <c r="G204" s="16"/>
      <c r="H204" s="16"/>
      <c r="I204" s="16"/>
      <c r="J204" s="9"/>
      <c r="K204" s="29"/>
      <c r="L204" s="10"/>
      <c r="M204" s="61" t="e">
        <f>#REF!</f>
        <v>#REF!</v>
      </c>
      <c r="N204" s="62" t="e">
        <f>M204/M206</f>
        <v>#REF!</v>
      </c>
    </row>
    <row r="205" spans="1:14" ht="18">
      <c r="A205" s="8"/>
      <c r="B205" s="20"/>
      <c r="C205" s="9"/>
      <c r="D205" s="9" t="s">
        <v>47</v>
      </c>
      <c r="E205" s="16"/>
      <c r="F205" s="16"/>
      <c r="G205" s="16"/>
      <c r="H205" s="16"/>
      <c r="I205" s="16"/>
      <c r="J205" s="9"/>
      <c r="K205" s="29"/>
      <c r="L205" s="10"/>
      <c r="M205" s="61" t="e">
        <f>#REF!</f>
        <v>#REF!</v>
      </c>
      <c r="N205" s="62" t="e">
        <f>M205/M206</f>
        <v>#REF!</v>
      </c>
    </row>
    <row r="206" spans="1:14" ht="18">
      <c r="A206" s="8"/>
      <c r="B206" s="20"/>
      <c r="C206" s="9"/>
      <c r="D206" s="9" t="s">
        <v>48</v>
      </c>
      <c r="E206" s="16"/>
      <c r="F206" s="16"/>
      <c r="G206" s="16"/>
      <c r="H206" s="16"/>
      <c r="I206" s="16"/>
      <c r="J206" s="9"/>
      <c r="K206" s="29"/>
      <c r="L206" s="10"/>
      <c r="M206" s="63" t="e">
        <f>M204+M205</f>
        <v>#REF!</v>
      </c>
      <c r="N206" s="10"/>
    </row>
    <row r="207" spans="1:14" ht="18">
      <c r="A207" s="8"/>
      <c r="B207" s="20"/>
      <c r="C207" s="9"/>
      <c r="D207" s="16"/>
      <c r="E207" s="16"/>
      <c r="F207" s="16"/>
      <c r="G207" s="16"/>
      <c r="H207" s="16"/>
      <c r="I207" s="16"/>
      <c r="J207" s="9"/>
      <c r="K207" s="29"/>
      <c r="L207" s="10"/>
      <c r="M207" s="52"/>
      <c r="N207" s="10"/>
    </row>
    <row r="208" spans="1:14" ht="18">
      <c r="A208" s="8"/>
      <c r="B208" s="20"/>
      <c r="C208" s="9"/>
      <c r="D208" s="9" t="s">
        <v>50</v>
      </c>
      <c r="E208" s="16"/>
      <c r="F208" s="16"/>
      <c r="G208" s="16"/>
      <c r="H208" s="16"/>
      <c r="I208" s="16"/>
      <c r="J208" s="9"/>
      <c r="K208" s="29"/>
      <c r="L208" s="10"/>
      <c r="M208" s="61" t="e">
        <f>M200-M204</f>
        <v>#REF!</v>
      </c>
      <c r="N208" s="62" t="e">
        <f>M208/M210</f>
        <v>#REF!</v>
      </c>
    </row>
    <row r="209" spans="1:14" ht="18">
      <c r="A209" s="8"/>
      <c r="B209" s="20"/>
      <c r="C209" s="9"/>
      <c r="D209" s="9" t="s">
        <v>51</v>
      </c>
      <c r="E209" s="16"/>
      <c r="F209" s="16"/>
      <c r="G209" s="16"/>
      <c r="H209" s="16"/>
      <c r="I209" s="16"/>
      <c r="J209" s="9"/>
      <c r="K209" s="29"/>
      <c r="L209" s="10"/>
      <c r="M209" s="61" t="e">
        <f>M201-M205</f>
        <v>#REF!</v>
      </c>
      <c r="N209" s="62" t="e">
        <f>M209/M210</f>
        <v>#REF!</v>
      </c>
    </row>
    <row r="210" spans="1:14" ht="18">
      <c r="A210" s="8"/>
      <c r="B210" s="20"/>
      <c r="C210" s="9"/>
      <c r="D210" s="9" t="s">
        <v>52</v>
      </c>
      <c r="E210" s="16"/>
      <c r="F210" s="16"/>
      <c r="G210" s="16"/>
      <c r="H210" s="16"/>
      <c r="I210" s="16"/>
      <c r="J210" s="9"/>
      <c r="K210" s="29"/>
      <c r="L210" s="10"/>
      <c r="M210" s="63" t="e">
        <f>M202-M206</f>
        <v>#REF!</v>
      </c>
      <c r="N210" s="10"/>
    </row>
    <row r="211" spans="1:14" ht="18">
      <c r="A211" s="8"/>
      <c r="B211" s="20"/>
      <c r="C211" s="9"/>
      <c r="D211" s="64" t="s">
        <v>53</v>
      </c>
      <c r="E211" s="16"/>
      <c r="F211" s="16"/>
      <c r="G211" s="16"/>
      <c r="H211" s="16"/>
      <c r="I211" s="16"/>
      <c r="J211" s="9"/>
      <c r="K211" s="29"/>
      <c r="L211" s="10"/>
      <c r="M211" s="61" t="s">
        <v>54</v>
      </c>
      <c r="N211" s="10"/>
    </row>
    <row r="212" spans="1:14" ht="18">
      <c r="A212" s="8"/>
      <c r="B212" s="20"/>
      <c r="C212" s="9"/>
      <c r="D212" s="16"/>
      <c r="E212" s="16"/>
      <c r="F212" s="16"/>
      <c r="G212" s="16"/>
      <c r="H212" s="16"/>
      <c r="I212" s="16"/>
      <c r="J212" s="9"/>
      <c r="K212" s="29"/>
      <c r="L212" s="10"/>
      <c r="M212" s="52"/>
      <c r="N212" s="10"/>
    </row>
    <row r="213" spans="1:14" ht="18">
      <c r="A213" s="8"/>
      <c r="B213" s="20"/>
      <c r="C213" s="9"/>
      <c r="D213" s="65" t="s">
        <v>55</v>
      </c>
      <c r="E213" s="16"/>
      <c r="F213" s="16"/>
      <c r="G213" s="16"/>
      <c r="H213" s="16"/>
      <c r="I213" s="16"/>
      <c r="J213" s="9"/>
      <c r="K213" s="29"/>
      <c r="L213" s="10"/>
      <c r="M213" s="52" t="e">
        <f>M210*15</f>
        <v>#REF!</v>
      </c>
      <c r="N213" s="10"/>
    </row>
    <row r="214" spans="1:14" ht="18">
      <c r="A214" s="8"/>
      <c r="B214" s="20"/>
      <c r="C214" s="9"/>
      <c r="D214" s="65" t="s">
        <v>56</v>
      </c>
      <c r="E214" s="16"/>
      <c r="F214" s="16"/>
      <c r="G214" s="16"/>
      <c r="H214" s="16"/>
      <c r="I214" s="16"/>
      <c r="J214" s="9"/>
      <c r="K214" s="29"/>
      <c r="L214" s="10"/>
      <c r="M214" s="62" t="e">
        <f>M210/M213</f>
        <v>#REF!</v>
      </c>
      <c r="N214" s="10"/>
    </row>
    <row r="215" spans="1:14" ht="18">
      <c r="A215" s="8"/>
      <c r="B215" s="20"/>
      <c r="C215" s="9"/>
      <c r="D215" s="16"/>
      <c r="E215" s="16"/>
      <c r="F215" s="16"/>
      <c r="G215" s="16"/>
      <c r="H215" s="16"/>
      <c r="I215" s="16"/>
      <c r="J215" s="9"/>
      <c r="K215" s="29"/>
      <c r="L215" s="10"/>
      <c r="M215" s="52"/>
      <c r="N215" s="10"/>
    </row>
    <row r="217" ht="18">
      <c r="B217" s="66" t="s">
        <v>60</v>
      </c>
    </row>
  </sheetData>
  <mergeCells count="40">
    <mergeCell ref="D183:H183"/>
    <mergeCell ref="D186:G186"/>
    <mergeCell ref="D188:J188"/>
    <mergeCell ref="D191:J191"/>
    <mergeCell ref="D163:I163"/>
    <mergeCell ref="D171:I171"/>
    <mergeCell ref="D174:J174"/>
    <mergeCell ref="D180:J180"/>
    <mergeCell ref="D143:J143"/>
    <mergeCell ref="D148:J148"/>
    <mergeCell ref="D150:H150"/>
    <mergeCell ref="D160:H160"/>
    <mergeCell ref="D125:J125"/>
    <mergeCell ref="D129:J129"/>
    <mergeCell ref="D134:H134"/>
    <mergeCell ref="D139:H139"/>
    <mergeCell ref="D105:G105"/>
    <mergeCell ref="D110:G110"/>
    <mergeCell ref="D116:H116"/>
    <mergeCell ref="D119:I119"/>
    <mergeCell ref="D8:G8"/>
    <mergeCell ref="D13:G13"/>
    <mergeCell ref="D22:H22"/>
    <mergeCell ref="D25:I25"/>
    <mergeCell ref="D31:J31"/>
    <mergeCell ref="D35:J35"/>
    <mergeCell ref="D40:H40"/>
    <mergeCell ref="D45:H45"/>
    <mergeCell ref="D49:J49"/>
    <mergeCell ref="D54:J54"/>
    <mergeCell ref="D56:H56"/>
    <mergeCell ref="D66:H66"/>
    <mergeCell ref="D69:I69"/>
    <mergeCell ref="D77:I77"/>
    <mergeCell ref="D80:J80"/>
    <mergeCell ref="D86:J86"/>
    <mergeCell ref="D89:H89"/>
    <mergeCell ref="D92:G92"/>
    <mergeCell ref="D94:J94"/>
    <mergeCell ref="D97:J97"/>
  </mergeCells>
  <printOptions gridLines="1" horizontalCentered="1" verticalCentered="1"/>
  <pageMargins left="0.3937007874015748" right="0.3937007874015748" top="0.3937007874015748" bottom="0.3937007874015748" header="0.1968503937007874" footer="0.1968503937007874"/>
  <pageSetup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5"/>
  <sheetViews>
    <sheetView workbookViewId="0" topLeftCell="A185">
      <selection activeCell="M213" sqref="M213"/>
    </sheetView>
  </sheetViews>
  <sheetFormatPr defaultColWidth="11.19921875" defaultRowHeight="15"/>
  <cols>
    <col min="1" max="1" width="5" style="0" customWidth="1"/>
    <col min="2" max="2" width="3.09765625" style="0" customWidth="1"/>
    <col min="3" max="3" width="3" style="0" customWidth="1"/>
    <col min="13" max="13" width="17.09765625" style="0" customWidth="1"/>
    <col min="14" max="14" width="18.59765625" style="0" customWidth="1"/>
  </cols>
  <sheetData>
    <row r="1" spans="1:16" ht="30">
      <c r="A1" s="22" t="s">
        <v>91</v>
      </c>
      <c r="B1" s="18"/>
      <c r="C1" s="5"/>
      <c r="D1" s="17"/>
      <c r="E1" s="17"/>
      <c r="F1" s="17"/>
      <c r="G1" s="12"/>
      <c r="H1" s="12"/>
      <c r="I1" s="12"/>
      <c r="J1" s="12"/>
      <c r="K1" s="6"/>
      <c r="L1" s="6"/>
      <c r="M1" s="41"/>
      <c r="N1" s="6"/>
      <c r="O1" s="6"/>
      <c r="P1" s="6"/>
    </row>
    <row r="2" spans="1:16" ht="24.75">
      <c r="A2" s="24" t="s">
        <v>97</v>
      </c>
      <c r="B2" s="19"/>
      <c r="C2" s="1"/>
      <c r="D2" s="7"/>
      <c r="E2" s="7"/>
      <c r="F2" s="7"/>
      <c r="G2" s="13"/>
      <c r="H2" s="7"/>
      <c r="I2" s="7"/>
      <c r="J2" s="13"/>
      <c r="K2" s="1"/>
      <c r="L2" s="13"/>
      <c r="M2" s="42"/>
      <c r="P2" s="1"/>
    </row>
    <row r="3" spans="1:16" ht="15.75">
      <c r="A3" s="4" t="s">
        <v>124</v>
      </c>
      <c r="B3" s="19"/>
      <c r="C3" s="1"/>
      <c r="D3" s="7"/>
      <c r="E3" s="7"/>
      <c r="F3" s="7"/>
      <c r="G3" s="13"/>
      <c r="H3" s="13"/>
      <c r="I3" s="13"/>
      <c r="J3" s="1"/>
      <c r="K3" s="5" t="s">
        <v>125</v>
      </c>
      <c r="L3" s="6"/>
      <c r="M3" s="43" t="s">
        <v>82</v>
      </c>
      <c r="N3" s="5" t="s">
        <v>83</v>
      </c>
      <c r="O3" s="5" t="s">
        <v>126</v>
      </c>
      <c r="P3" s="23"/>
    </row>
    <row r="4" spans="1:16" ht="18">
      <c r="A4" s="2" t="s">
        <v>100</v>
      </c>
      <c r="B4" s="19"/>
      <c r="C4" s="1"/>
      <c r="D4" s="7"/>
      <c r="E4" s="7"/>
      <c r="F4" s="7"/>
      <c r="G4" s="7"/>
      <c r="H4" s="7"/>
      <c r="I4" s="7"/>
      <c r="J4" s="1"/>
      <c r="K4" s="4"/>
      <c r="M4" s="44"/>
      <c r="O4" s="4"/>
      <c r="P4" s="4"/>
    </row>
    <row r="5" spans="1:16" ht="18">
      <c r="A5" s="2" t="s">
        <v>98</v>
      </c>
      <c r="B5" s="19"/>
      <c r="C5" s="1"/>
      <c r="D5" s="7"/>
      <c r="E5" s="7"/>
      <c r="F5" s="7"/>
      <c r="G5" s="7"/>
      <c r="H5" s="7"/>
      <c r="I5" s="7"/>
      <c r="J5" s="1"/>
      <c r="K5" s="34" t="s">
        <v>127</v>
      </c>
      <c r="M5" s="45" t="s">
        <v>84</v>
      </c>
      <c r="N5" s="45" t="s">
        <v>127</v>
      </c>
      <c r="O5" s="34"/>
      <c r="P5" s="34" t="s">
        <v>131</v>
      </c>
    </row>
    <row r="6" spans="1:13" ht="18">
      <c r="A6" s="2" t="s">
        <v>128</v>
      </c>
      <c r="B6" s="19"/>
      <c r="C6" s="1"/>
      <c r="D6" s="7"/>
      <c r="E6" s="7"/>
      <c r="F6" s="7"/>
      <c r="G6" s="7"/>
      <c r="H6" s="7"/>
      <c r="I6" s="7"/>
      <c r="J6" s="1"/>
      <c r="K6" s="3"/>
      <c r="M6" s="46"/>
    </row>
    <row r="7" spans="1:16" ht="19.5">
      <c r="A7" s="15" t="s">
        <v>92</v>
      </c>
      <c r="B7" s="20"/>
      <c r="C7" s="9"/>
      <c r="D7" s="16"/>
      <c r="E7" s="16"/>
      <c r="F7" s="16"/>
      <c r="G7" s="16"/>
      <c r="H7" s="16"/>
      <c r="I7" s="16"/>
      <c r="J7" s="9"/>
      <c r="K7" s="40">
        <f>K8+K13+K22+K25+K31+K35+K40+K45+K49+K54+K56+K66+K69+K77+K80+K86+K89+K92+K94+K97</f>
        <v>33.5</v>
      </c>
      <c r="L7" s="28"/>
      <c r="M7" s="40">
        <f>M8+M13+M22+M25+M31+M35+M40+M45+M49+M54+M56+M66+M69+M77+M80+M86+M89+M92+M94+M97</f>
        <v>72568.12399999998</v>
      </c>
      <c r="N7" s="47">
        <f>N8+N13+N22+N25+N31+N35+N40+N45+N49+N54+N56+N66+N69+N77+N80+N86+N89+N92+N94+N97</f>
        <v>43100</v>
      </c>
      <c r="O7" s="27">
        <f>SUM(O8:O97)</f>
        <v>0</v>
      </c>
      <c r="P7" s="55" t="e">
        <f>TotalCi/TotalCi</f>
        <v>#DIV/0!</v>
      </c>
    </row>
    <row r="8" spans="1:16" ht="18">
      <c r="A8" s="2"/>
      <c r="B8" s="21">
        <v>1</v>
      </c>
      <c r="C8" s="11"/>
      <c r="D8" s="68" t="s">
        <v>115</v>
      </c>
      <c r="E8" s="68"/>
      <c r="F8" s="68"/>
      <c r="G8" s="68"/>
      <c r="H8" s="26"/>
      <c r="I8" s="26"/>
      <c r="J8" s="26"/>
      <c r="K8" s="38">
        <f>SUM(K9:K12)</f>
        <v>0</v>
      </c>
      <c r="L8" s="38"/>
      <c r="M8" s="48">
        <f>SUM(M9:M12)</f>
        <v>1600</v>
      </c>
      <c r="N8" s="48">
        <f>SUM(N9:N12)</f>
        <v>1600</v>
      </c>
      <c r="O8" s="37"/>
      <c r="P8" s="56" t="e">
        <f>M8/TotalCi</f>
        <v>#DIV/0!</v>
      </c>
    </row>
    <row r="9" spans="1:16" ht="18">
      <c r="A9" s="2"/>
      <c r="B9" s="21"/>
      <c r="C9" s="11"/>
      <c r="D9" s="25"/>
      <c r="E9" s="25" t="s">
        <v>129</v>
      </c>
      <c r="F9" s="25"/>
      <c r="G9" s="25"/>
      <c r="H9" s="26"/>
      <c r="I9" s="26"/>
      <c r="J9" s="26"/>
      <c r="K9" s="33"/>
      <c r="L9" s="33"/>
      <c r="M9" s="49">
        <v>1500</v>
      </c>
      <c r="N9" s="49">
        <v>1500</v>
      </c>
      <c r="O9" s="33"/>
      <c r="P9" s="57"/>
    </row>
    <row r="10" spans="1:16" ht="18">
      <c r="A10" s="2"/>
      <c r="B10" s="21"/>
      <c r="C10" s="11"/>
      <c r="D10" s="25"/>
      <c r="E10" s="25" t="s">
        <v>130</v>
      </c>
      <c r="F10" s="25"/>
      <c r="G10" s="25"/>
      <c r="H10" s="26"/>
      <c r="I10" s="26"/>
      <c r="J10" s="26"/>
      <c r="K10" s="33"/>
      <c r="L10" s="33"/>
      <c r="M10" s="49">
        <v>100</v>
      </c>
      <c r="N10" s="49">
        <v>100</v>
      </c>
      <c r="O10" s="33"/>
      <c r="P10" s="57"/>
    </row>
    <row r="11" spans="1:16" ht="18">
      <c r="A11" s="2"/>
      <c r="B11" s="21"/>
      <c r="C11" s="11"/>
      <c r="D11" s="25"/>
      <c r="E11" s="25"/>
      <c r="F11" s="25"/>
      <c r="G11" s="25"/>
      <c r="H11" s="26"/>
      <c r="I11" s="26"/>
      <c r="J11" s="26"/>
      <c r="K11" s="33"/>
      <c r="L11" s="33"/>
      <c r="M11" s="49"/>
      <c r="N11" s="49"/>
      <c r="O11" s="33"/>
      <c r="P11" s="57"/>
    </row>
    <row r="12" spans="1:16" ht="18">
      <c r="A12" s="2"/>
      <c r="B12" s="21"/>
      <c r="C12" s="11"/>
      <c r="D12" s="25"/>
      <c r="E12" s="25"/>
      <c r="F12" s="25"/>
      <c r="G12" s="25"/>
      <c r="H12" s="26"/>
      <c r="I12" s="26"/>
      <c r="J12" s="26"/>
      <c r="K12" s="33"/>
      <c r="L12" s="33"/>
      <c r="M12" s="49"/>
      <c r="N12" s="49"/>
      <c r="O12" s="33"/>
      <c r="P12" s="57"/>
    </row>
    <row r="13" spans="1:16" ht="18">
      <c r="A13" s="2"/>
      <c r="B13" s="21">
        <f>B8+1</f>
        <v>2</v>
      </c>
      <c r="C13" s="11"/>
      <c r="D13" s="68" t="s">
        <v>94</v>
      </c>
      <c r="E13" s="68"/>
      <c r="F13" s="68"/>
      <c r="G13" s="68"/>
      <c r="H13" s="26"/>
      <c r="I13" s="26"/>
      <c r="J13" s="26"/>
      <c r="K13" s="38">
        <f>SUM(K14:K21)</f>
        <v>2</v>
      </c>
      <c r="L13" s="38"/>
      <c r="M13" s="48">
        <f>SUM(M14:M21)</f>
        <v>7359.7919999999995</v>
      </c>
      <c r="N13" s="48">
        <f>SUM(N14:N21)</f>
        <v>6000</v>
      </c>
      <c r="O13" s="37"/>
      <c r="P13" s="56" t="e">
        <f>M13/TotalCi</f>
        <v>#DIV/0!</v>
      </c>
    </row>
    <row r="14" spans="1:16" ht="18">
      <c r="A14" s="2"/>
      <c r="B14" s="21"/>
      <c r="C14" s="11"/>
      <c r="D14" s="25"/>
      <c r="E14" s="25" t="s">
        <v>129</v>
      </c>
      <c r="F14" s="25"/>
      <c r="G14" s="25"/>
      <c r="H14" s="26"/>
      <c r="I14" s="26"/>
      <c r="J14" s="26"/>
      <c r="K14" s="33"/>
      <c r="L14" s="33"/>
      <c r="M14" s="49">
        <v>500</v>
      </c>
      <c r="N14" s="49">
        <v>500</v>
      </c>
      <c r="O14" s="33" t="s">
        <v>21</v>
      </c>
      <c r="P14" s="57"/>
    </row>
    <row r="15" spans="1:16" ht="18">
      <c r="A15" s="2"/>
      <c r="B15" s="21"/>
      <c r="C15" s="11"/>
      <c r="D15" s="25"/>
      <c r="E15" s="25" t="s">
        <v>130</v>
      </c>
      <c r="F15" s="25"/>
      <c r="G15" s="25"/>
      <c r="H15" s="26"/>
      <c r="I15" s="26"/>
      <c r="J15" s="26"/>
      <c r="K15" s="33"/>
      <c r="L15" s="33"/>
      <c r="M15" s="49">
        <v>500</v>
      </c>
      <c r="N15" s="49">
        <v>500</v>
      </c>
      <c r="O15" s="33" t="s">
        <v>21</v>
      </c>
      <c r="P15" s="57"/>
    </row>
    <row r="16" spans="1:16" ht="18">
      <c r="A16" s="2"/>
      <c r="B16" s="21"/>
      <c r="C16" s="11"/>
      <c r="D16" s="25"/>
      <c r="E16" s="25" t="s">
        <v>133</v>
      </c>
      <c r="F16" s="25"/>
      <c r="G16" s="25"/>
      <c r="H16" s="26"/>
      <c r="I16" s="26"/>
      <c r="J16" s="26"/>
      <c r="K16" s="39">
        <v>2</v>
      </c>
      <c r="L16" s="30"/>
      <c r="M16" s="53">
        <f>K16*[1]!Jour.conception</f>
        <v>1359.792</v>
      </c>
      <c r="N16" s="53">
        <f>L16*[1]!Jour.conception</f>
        <v>0</v>
      </c>
      <c r="O16" s="54" t="s">
        <v>22</v>
      </c>
      <c r="P16" s="58"/>
    </row>
    <row r="17" spans="1:16" ht="18">
      <c r="A17" s="2"/>
      <c r="B17" s="21"/>
      <c r="C17" s="11"/>
      <c r="D17" s="25"/>
      <c r="E17" s="25" t="s">
        <v>134</v>
      </c>
      <c r="F17" s="25"/>
      <c r="G17" s="25"/>
      <c r="H17" s="26"/>
      <c r="I17" s="26"/>
      <c r="J17" s="26"/>
      <c r="K17" s="33"/>
      <c r="L17" s="33"/>
      <c r="M17" s="49">
        <v>500</v>
      </c>
      <c r="N17" s="49">
        <v>500</v>
      </c>
      <c r="O17" s="33" t="s">
        <v>21</v>
      </c>
      <c r="P17" s="57"/>
    </row>
    <row r="18" spans="1:16" ht="18">
      <c r="A18" s="2"/>
      <c r="B18" s="21"/>
      <c r="C18" s="11"/>
      <c r="D18" s="25"/>
      <c r="E18" s="25" t="s">
        <v>135</v>
      </c>
      <c r="F18" s="25"/>
      <c r="G18" s="25"/>
      <c r="H18" s="26"/>
      <c r="I18" s="26"/>
      <c r="J18" s="26"/>
      <c r="K18" s="33"/>
      <c r="L18" s="33"/>
      <c r="M18" s="49">
        <v>1500</v>
      </c>
      <c r="N18" s="49">
        <v>1500</v>
      </c>
      <c r="O18" s="33" t="s">
        <v>21</v>
      </c>
      <c r="P18" s="57"/>
    </row>
    <row r="19" spans="1:16" ht="18">
      <c r="A19" s="2"/>
      <c r="B19" s="21"/>
      <c r="C19" s="11"/>
      <c r="D19" s="25"/>
      <c r="E19" s="25" t="s">
        <v>136</v>
      </c>
      <c r="F19" s="25"/>
      <c r="G19" s="25"/>
      <c r="H19" s="26"/>
      <c r="I19" s="26"/>
      <c r="J19" s="26"/>
      <c r="K19" s="33"/>
      <c r="L19" s="33"/>
      <c r="M19" s="49">
        <v>2000</v>
      </c>
      <c r="N19" s="49">
        <v>2000</v>
      </c>
      <c r="O19" s="33" t="s">
        <v>21</v>
      </c>
      <c r="P19" s="57"/>
    </row>
    <row r="20" spans="1:16" ht="18">
      <c r="A20" s="2"/>
      <c r="B20" s="21"/>
      <c r="C20" s="11"/>
      <c r="D20" s="25"/>
      <c r="E20" s="25" t="s">
        <v>20</v>
      </c>
      <c r="F20" s="25"/>
      <c r="G20" s="25"/>
      <c r="H20" s="26"/>
      <c r="I20" s="26"/>
      <c r="J20" s="26"/>
      <c r="K20" s="33"/>
      <c r="L20" s="33"/>
      <c r="M20" s="49">
        <v>1000</v>
      </c>
      <c r="N20" s="49">
        <v>1000</v>
      </c>
      <c r="O20" s="33" t="s">
        <v>21</v>
      </c>
      <c r="P20" s="57"/>
    </row>
    <row r="21" spans="1:16" ht="18">
      <c r="A21" s="2"/>
      <c r="B21" s="21"/>
      <c r="C21" s="11"/>
      <c r="D21" s="25"/>
      <c r="E21" s="25"/>
      <c r="F21" s="25"/>
      <c r="G21" s="25"/>
      <c r="H21" s="26"/>
      <c r="I21" s="26"/>
      <c r="J21" s="26"/>
      <c r="K21" s="33"/>
      <c r="L21" s="33"/>
      <c r="M21" s="49"/>
      <c r="N21" s="49"/>
      <c r="O21" s="33"/>
      <c r="P21" s="57"/>
    </row>
    <row r="22" spans="1:16" ht="18">
      <c r="A22" s="2"/>
      <c r="B22" s="21">
        <f>B13+1</f>
        <v>3</v>
      </c>
      <c r="C22" s="11"/>
      <c r="D22" s="68" t="s">
        <v>121</v>
      </c>
      <c r="E22" s="68"/>
      <c r="F22" s="68"/>
      <c r="G22" s="68"/>
      <c r="H22" s="68"/>
      <c r="I22" s="26"/>
      <c r="J22" s="26"/>
      <c r="K22" s="38">
        <f>SUM(K23:K30)</f>
        <v>0.5</v>
      </c>
      <c r="L22" s="38"/>
      <c r="M22" s="48">
        <f>SUM(M23:M24)</f>
        <v>339.948</v>
      </c>
      <c r="N22" s="48">
        <f>SUM(N23:N24)</f>
        <v>0</v>
      </c>
      <c r="O22" s="38"/>
      <c r="P22" s="56" t="e">
        <f>M22/TotalCi</f>
        <v>#DIV/0!</v>
      </c>
    </row>
    <row r="23" spans="1:16" ht="18">
      <c r="A23" s="2"/>
      <c r="B23" s="21"/>
      <c r="C23" s="11"/>
      <c r="D23" s="25"/>
      <c r="E23" s="25" t="s">
        <v>23</v>
      </c>
      <c r="F23" s="25"/>
      <c r="G23" s="25"/>
      <c r="H23" s="25"/>
      <c r="I23" s="26"/>
      <c r="J23" s="26"/>
      <c r="K23" s="39">
        <v>0.5</v>
      </c>
      <c r="L23" s="39"/>
      <c r="M23" s="50">
        <f>K23*[1]!Jour.conception</f>
        <v>339.948</v>
      </c>
      <c r="N23" s="50">
        <f>L23*[1]!Jour.conception</f>
        <v>0</v>
      </c>
      <c r="O23" s="39" t="s">
        <v>22</v>
      </c>
      <c r="P23" s="58"/>
    </row>
    <row r="24" spans="1:16" ht="18">
      <c r="A24" s="2"/>
      <c r="B24" s="21"/>
      <c r="C24" s="11"/>
      <c r="D24" s="25"/>
      <c r="E24" s="25"/>
      <c r="F24" s="25"/>
      <c r="G24" s="25"/>
      <c r="H24" s="25"/>
      <c r="I24" s="26"/>
      <c r="J24" s="26"/>
      <c r="K24" s="33"/>
      <c r="L24" s="33"/>
      <c r="M24" s="49"/>
      <c r="N24" s="49"/>
      <c r="O24" s="33"/>
      <c r="P24" s="57"/>
    </row>
    <row r="25" spans="1:16" ht="18">
      <c r="A25" s="2"/>
      <c r="B25" s="21">
        <f>B22+1</f>
        <v>4</v>
      </c>
      <c r="C25" s="11"/>
      <c r="D25" s="68" t="s">
        <v>122</v>
      </c>
      <c r="E25" s="68"/>
      <c r="F25" s="68"/>
      <c r="G25" s="68"/>
      <c r="H25" s="68"/>
      <c r="I25" s="68"/>
      <c r="J25" s="26"/>
      <c r="K25" s="38">
        <f>SUM(K26:K30)</f>
        <v>0</v>
      </c>
      <c r="L25" s="38"/>
      <c r="M25" s="48">
        <f>SUM(M26:M30)</f>
        <v>7000</v>
      </c>
      <c r="N25" s="48">
        <f>SUM(N26:N30)</f>
        <v>7000</v>
      </c>
      <c r="O25" s="37"/>
      <c r="P25" s="56" t="e">
        <f>M25/TotalCi</f>
        <v>#DIV/0!</v>
      </c>
    </row>
    <row r="26" spans="1:16" ht="18">
      <c r="A26" s="2"/>
      <c r="B26" s="21"/>
      <c r="C26" s="11"/>
      <c r="D26" s="25"/>
      <c r="E26" s="25" t="s">
        <v>24</v>
      </c>
      <c r="F26" s="25"/>
      <c r="G26" s="25"/>
      <c r="H26" s="25"/>
      <c r="I26" s="25"/>
      <c r="J26" s="26"/>
      <c r="K26" s="33"/>
      <c r="L26" s="33"/>
      <c r="M26" s="49">
        <v>5000</v>
      </c>
      <c r="N26" s="49">
        <v>5000</v>
      </c>
      <c r="O26" s="33"/>
      <c r="P26" s="57"/>
    </row>
    <row r="27" spans="1:16" ht="18">
      <c r="A27" s="2"/>
      <c r="B27" s="21"/>
      <c r="C27" s="11"/>
      <c r="D27" s="25"/>
      <c r="E27" s="25" t="s">
        <v>25</v>
      </c>
      <c r="F27" s="25"/>
      <c r="G27" s="25"/>
      <c r="H27" s="25"/>
      <c r="I27" s="25"/>
      <c r="J27" s="26"/>
      <c r="K27" s="33"/>
      <c r="L27" s="33"/>
      <c r="M27" s="49">
        <v>1000</v>
      </c>
      <c r="N27" s="49">
        <v>1000</v>
      </c>
      <c r="O27" s="33"/>
      <c r="P27" s="57"/>
    </row>
    <row r="28" spans="1:16" ht="18">
      <c r="A28" s="2"/>
      <c r="B28" s="21"/>
      <c r="C28" s="11"/>
      <c r="D28" s="25"/>
      <c r="E28" s="25" t="s">
        <v>26</v>
      </c>
      <c r="F28" s="25"/>
      <c r="G28" s="25"/>
      <c r="H28" s="25"/>
      <c r="I28" s="25"/>
      <c r="J28" s="26"/>
      <c r="K28" s="33"/>
      <c r="L28" s="33"/>
      <c r="M28" s="49">
        <v>1000</v>
      </c>
      <c r="N28" s="49">
        <v>1000</v>
      </c>
      <c r="O28" s="33"/>
      <c r="P28" s="57"/>
    </row>
    <row r="29" spans="1:16" ht="18">
      <c r="A29" s="2"/>
      <c r="B29" s="21"/>
      <c r="C29" s="11"/>
      <c r="D29" s="25"/>
      <c r="E29" s="25" t="s">
        <v>27</v>
      </c>
      <c r="F29" s="25"/>
      <c r="G29" s="25"/>
      <c r="H29" s="25"/>
      <c r="I29" s="25"/>
      <c r="J29" s="26"/>
      <c r="K29" s="33"/>
      <c r="L29" s="33"/>
      <c r="M29" s="49"/>
      <c r="N29" s="49"/>
      <c r="O29" s="33"/>
      <c r="P29" s="57"/>
    </row>
    <row r="30" spans="1:16" ht="18">
      <c r="A30" s="2"/>
      <c r="B30" s="21"/>
      <c r="C30" s="11"/>
      <c r="D30" s="25"/>
      <c r="E30" s="25"/>
      <c r="F30" s="25"/>
      <c r="G30" s="25"/>
      <c r="H30" s="25"/>
      <c r="I30" s="25"/>
      <c r="J30" s="26"/>
      <c r="K30" s="33"/>
      <c r="L30" s="33"/>
      <c r="M30" s="49"/>
      <c r="N30" s="49"/>
      <c r="O30" s="33"/>
      <c r="P30" s="57"/>
    </row>
    <row r="31" spans="1:16" ht="18">
      <c r="A31" s="2"/>
      <c r="B31" s="21">
        <f>B25+1</f>
        <v>5</v>
      </c>
      <c r="C31" s="11"/>
      <c r="D31" s="68" t="s">
        <v>108</v>
      </c>
      <c r="E31" s="68"/>
      <c r="F31" s="68"/>
      <c r="G31" s="68"/>
      <c r="H31" s="68"/>
      <c r="I31" s="68"/>
      <c r="J31" s="68"/>
      <c r="K31" s="38">
        <f>SUM(K32:K34)</f>
        <v>0</v>
      </c>
      <c r="L31" s="38"/>
      <c r="M31" s="48">
        <f>SUM(M32:M34)</f>
        <v>1000</v>
      </c>
      <c r="N31" s="48">
        <f>SUM(N32:N34)</f>
        <v>1000</v>
      </c>
      <c r="O31" s="37"/>
      <c r="P31" s="56" t="e">
        <f>M31/TotalCi</f>
        <v>#DIV/0!</v>
      </c>
    </row>
    <row r="32" spans="1:16" ht="18">
      <c r="A32" s="2"/>
      <c r="B32" s="21"/>
      <c r="C32" s="11"/>
      <c r="D32" s="25"/>
      <c r="E32" s="25" t="s">
        <v>24</v>
      </c>
      <c r="F32" s="25"/>
      <c r="G32" s="25"/>
      <c r="H32" s="25"/>
      <c r="I32" s="25"/>
      <c r="J32" s="25"/>
      <c r="K32" s="33"/>
      <c r="L32" s="33"/>
      <c r="M32" s="49">
        <v>1000</v>
      </c>
      <c r="N32" s="49">
        <v>1000</v>
      </c>
      <c r="O32" s="33"/>
      <c r="P32" s="57"/>
    </row>
    <row r="33" spans="1:16" ht="18">
      <c r="A33" s="2"/>
      <c r="B33" s="21"/>
      <c r="C33" s="11"/>
      <c r="D33" s="25"/>
      <c r="E33" s="25" t="s">
        <v>25</v>
      </c>
      <c r="F33" s="25"/>
      <c r="G33" s="25"/>
      <c r="H33" s="25"/>
      <c r="I33" s="25"/>
      <c r="J33" s="25"/>
      <c r="K33" s="33"/>
      <c r="L33" s="33"/>
      <c r="M33" s="49"/>
      <c r="N33" s="49"/>
      <c r="O33" s="33"/>
      <c r="P33" s="57"/>
    </row>
    <row r="34" spans="1:16" ht="18">
      <c r="A34" s="2"/>
      <c r="B34" s="21"/>
      <c r="C34" s="11"/>
      <c r="D34" s="25"/>
      <c r="E34" s="25"/>
      <c r="F34" s="25"/>
      <c r="G34" s="25"/>
      <c r="H34" s="25"/>
      <c r="I34" s="25"/>
      <c r="J34" s="25"/>
      <c r="K34" s="33"/>
      <c r="L34" s="33"/>
      <c r="M34" s="49"/>
      <c r="N34" s="49"/>
      <c r="O34" s="33"/>
      <c r="P34" s="57"/>
    </row>
    <row r="35" spans="1:16" ht="18">
      <c r="A35" s="2"/>
      <c r="B35" s="21">
        <f>B31+1</f>
        <v>6</v>
      </c>
      <c r="C35" s="11"/>
      <c r="D35" s="68" t="s">
        <v>109</v>
      </c>
      <c r="E35" s="68"/>
      <c r="F35" s="68"/>
      <c r="G35" s="68"/>
      <c r="H35" s="68"/>
      <c r="I35" s="68"/>
      <c r="J35" s="68"/>
      <c r="K35" s="38">
        <f>SUM(K36:K39)</f>
        <v>0</v>
      </c>
      <c r="L35" s="38"/>
      <c r="M35" s="48">
        <f>SUM(M36:M39)</f>
        <v>3000</v>
      </c>
      <c r="N35" s="48">
        <f>SUM(N36:N39)</f>
        <v>3000</v>
      </c>
      <c r="O35" s="37"/>
      <c r="P35" s="56" t="e">
        <f>M35/TotalCi</f>
        <v>#DIV/0!</v>
      </c>
    </row>
    <row r="36" spans="1:16" ht="18">
      <c r="A36" s="2"/>
      <c r="B36" s="21"/>
      <c r="C36" s="11"/>
      <c r="D36" s="25"/>
      <c r="E36" s="25" t="s">
        <v>28</v>
      </c>
      <c r="F36" s="25"/>
      <c r="G36" s="25"/>
      <c r="H36" s="25"/>
      <c r="I36" s="25"/>
      <c r="J36" s="25"/>
      <c r="K36" s="33"/>
      <c r="L36" s="33"/>
      <c r="M36" s="49">
        <v>1000</v>
      </c>
      <c r="N36" s="49">
        <v>1000</v>
      </c>
      <c r="O36" s="33"/>
      <c r="P36" s="57"/>
    </row>
    <row r="37" spans="1:16" ht="18">
      <c r="A37" s="2"/>
      <c r="B37" s="21"/>
      <c r="C37" s="11"/>
      <c r="D37" s="25"/>
      <c r="E37" s="25" t="s">
        <v>29</v>
      </c>
      <c r="F37" s="25"/>
      <c r="G37" s="25"/>
      <c r="H37" s="25"/>
      <c r="I37" s="25"/>
      <c r="J37" s="25"/>
      <c r="K37" s="33"/>
      <c r="L37" s="33"/>
      <c r="M37" s="49">
        <v>1000</v>
      </c>
      <c r="N37" s="49">
        <v>1000</v>
      </c>
      <c r="O37" s="33"/>
      <c r="P37" s="57"/>
    </row>
    <row r="38" spans="1:16" ht="18">
      <c r="A38" s="2"/>
      <c r="B38" s="21"/>
      <c r="C38" s="11"/>
      <c r="D38" s="25"/>
      <c r="E38" s="25" t="s">
        <v>30</v>
      </c>
      <c r="F38" s="25"/>
      <c r="G38" s="25"/>
      <c r="H38" s="25"/>
      <c r="I38" s="25"/>
      <c r="J38" s="25"/>
      <c r="K38" s="33"/>
      <c r="L38" s="33"/>
      <c r="M38" s="49">
        <v>1000</v>
      </c>
      <c r="N38" s="49">
        <v>1000</v>
      </c>
      <c r="O38" s="33"/>
      <c r="P38" s="57"/>
    </row>
    <row r="39" spans="1:16" ht="18">
      <c r="A39" s="2"/>
      <c r="B39" s="21"/>
      <c r="C39" s="11"/>
      <c r="D39" s="25"/>
      <c r="E39" s="25"/>
      <c r="F39" s="25"/>
      <c r="G39" s="25"/>
      <c r="H39" s="25"/>
      <c r="I39" s="25"/>
      <c r="J39" s="25"/>
      <c r="K39" s="33"/>
      <c r="L39" s="33"/>
      <c r="M39" s="49"/>
      <c r="N39" s="49"/>
      <c r="O39" s="33"/>
      <c r="P39" s="57"/>
    </row>
    <row r="40" spans="1:16" ht="18">
      <c r="A40" s="2"/>
      <c r="B40" s="21">
        <f>B35+1</f>
        <v>7</v>
      </c>
      <c r="C40" s="11"/>
      <c r="D40" s="68" t="s">
        <v>110</v>
      </c>
      <c r="E40" s="68"/>
      <c r="F40" s="68"/>
      <c r="G40" s="68"/>
      <c r="H40" s="68"/>
      <c r="I40" s="26"/>
      <c r="J40" s="26"/>
      <c r="K40" s="38">
        <f>SUM(K41:K44)</f>
        <v>4</v>
      </c>
      <c r="L40" s="38"/>
      <c r="M40" s="48">
        <f>SUM(M41:M44)</f>
        <v>3219.584</v>
      </c>
      <c r="N40" s="48">
        <f>SUM(N41:N44)</f>
        <v>500</v>
      </c>
      <c r="O40" s="37"/>
      <c r="P40" s="56" t="e">
        <f>M40/TotalCi</f>
        <v>#DIV/0!</v>
      </c>
    </row>
    <row r="41" spans="1:16" ht="18">
      <c r="A41" s="2"/>
      <c r="B41" s="21"/>
      <c r="C41" s="11"/>
      <c r="D41" s="25"/>
      <c r="E41" s="25" t="s">
        <v>31</v>
      </c>
      <c r="F41" s="25"/>
      <c r="G41" s="25"/>
      <c r="H41" s="25"/>
      <c r="I41" s="26"/>
      <c r="J41" s="26"/>
      <c r="K41" s="33">
        <v>2</v>
      </c>
      <c r="L41" s="33"/>
      <c r="M41" s="50">
        <f>K41*[1]!Jour.conception</f>
        <v>1359.792</v>
      </c>
      <c r="N41" s="50">
        <f>L41*[1]!Jour.conception</f>
        <v>0</v>
      </c>
      <c r="O41" s="33"/>
      <c r="P41" s="57"/>
    </row>
    <row r="42" spans="1:16" ht="18">
      <c r="A42" s="2"/>
      <c r="B42" s="21"/>
      <c r="C42" s="11"/>
      <c r="D42" s="25"/>
      <c r="E42" s="25" t="s">
        <v>32</v>
      </c>
      <c r="F42" s="25"/>
      <c r="G42" s="25"/>
      <c r="H42" s="25"/>
      <c r="I42" s="26"/>
      <c r="J42" s="26"/>
      <c r="K42" s="33"/>
      <c r="L42" s="33"/>
      <c r="M42" s="49">
        <v>500</v>
      </c>
      <c r="N42" s="49">
        <v>500</v>
      </c>
      <c r="O42" s="33"/>
      <c r="P42" s="57"/>
    </row>
    <row r="43" spans="1:16" ht="18">
      <c r="A43" s="2"/>
      <c r="B43" s="21"/>
      <c r="C43" s="11"/>
      <c r="D43" s="25"/>
      <c r="E43" s="25" t="s">
        <v>95</v>
      </c>
      <c r="F43" s="25"/>
      <c r="G43" s="25"/>
      <c r="H43" s="25"/>
      <c r="I43" s="26"/>
      <c r="J43" s="26"/>
      <c r="K43" s="33">
        <v>2</v>
      </c>
      <c r="L43" s="33"/>
      <c r="M43" s="50">
        <f>K43*[1]!Jour.conception</f>
        <v>1359.792</v>
      </c>
      <c r="N43" s="50">
        <f>L43*[1]!Jour.conception</f>
        <v>0</v>
      </c>
      <c r="O43" s="33"/>
      <c r="P43" s="57"/>
    </row>
    <row r="44" spans="1:16" ht="18">
      <c r="A44" s="2"/>
      <c r="B44" s="21"/>
      <c r="C44" s="11"/>
      <c r="D44" s="25"/>
      <c r="E44" s="25"/>
      <c r="F44" s="25"/>
      <c r="G44" s="25"/>
      <c r="H44" s="25"/>
      <c r="I44" s="26"/>
      <c r="J44" s="26"/>
      <c r="K44" s="33"/>
      <c r="L44" s="33"/>
      <c r="M44" s="50"/>
      <c r="N44" s="50"/>
      <c r="O44" s="33"/>
      <c r="P44" s="57"/>
    </row>
    <row r="45" spans="1:16" ht="18">
      <c r="A45" s="2"/>
      <c r="B45" s="21">
        <f>B40+1</f>
        <v>8</v>
      </c>
      <c r="C45" s="11"/>
      <c r="D45" s="68" t="s">
        <v>111</v>
      </c>
      <c r="E45" s="68"/>
      <c r="F45" s="68"/>
      <c r="G45" s="68"/>
      <c r="H45" s="68"/>
      <c r="I45" s="26"/>
      <c r="J45" s="26"/>
      <c r="K45" s="38">
        <f>SUM(K46:K48)</f>
        <v>2</v>
      </c>
      <c r="L45" s="38"/>
      <c r="M45" s="48">
        <f>SUM(M46:M48)</f>
        <v>1359.792</v>
      </c>
      <c r="N45" s="48">
        <f>SUM(N46:N48)</f>
        <v>0</v>
      </c>
      <c r="O45" s="37"/>
      <c r="P45" s="56" t="e">
        <f>M45/TotalCi</f>
        <v>#DIV/0!</v>
      </c>
    </row>
    <row r="46" spans="1:16" ht="18">
      <c r="A46" s="2"/>
      <c r="B46" s="21"/>
      <c r="C46" s="11"/>
      <c r="D46" s="25"/>
      <c r="E46" s="25" t="s">
        <v>31</v>
      </c>
      <c r="F46" s="25"/>
      <c r="G46" s="25"/>
      <c r="H46" s="25"/>
      <c r="I46" s="26"/>
      <c r="J46" s="26"/>
      <c r="K46" s="33">
        <v>1</v>
      </c>
      <c r="L46" s="33"/>
      <c r="M46" s="50">
        <f>K46*[1]!Jour.conception</f>
        <v>679.896</v>
      </c>
      <c r="N46" s="50">
        <f>L46*[1]!Jour.conception</f>
        <v>0</v>
      </c>
      <c r="O46" s="33"/>
      <c r="P46" s="57"/>
    </row>
    <row r="47" spans="1:16" ht="18">
      <c r="A47" s="2"/>
      <c r="B47" s="21"/>
      <c r="C47" s="11"/>
      <c r="D47" s="25"/>
      <c r="E47" s="25" t="s">
        <v>95</v>
      </c>
      <c r="F47" s="25"/>
      <c r="G47" s="25"/>
      <c r="H47" s="25"/>
      <c r="I47" s="26"/>
      <c r="J47" s="26"/>
      <c r="K47" s="33">
        <v>1</v>
      </c>
      <c r="L47" s="33"/>
      <c r="M47" s="50">
        <f>K47*[1]!Jour.conception</f>
        <v>679.896</v>
      </c>
      <c r="N47" s="50">
        <f>L47*[1]!Jour.conception</f>
        <v>0</v>
      </c>
      <c r="O47" s="33"/>
      <c r="P47" s="57"/>
    </row>
    <row r="48" spans="1:16" ht="18">
      <c r="A48" s="2"/>
      <c r="B48" s="21"/>
      <c r="C48" s="11"/>
      <c r="D48" s="25"/>
      <c r="E48" s="25"/>
      <c r="F48" s="25"/>
      <c r="G48" s="25"/>
      <c r="H48" s="25"/>
      <c r="I48" s="26"/>
      <c r="J48" s="26"/>
      <c r="K48" s="33"/>
      <c r="L48" s="33"/>
      <c r="M48" s="49"/>
      <c r="N48" s="49"/>
      <c r="O48" s="33"/>
      <c r="P48" s="57"/>
    </row>
    <row r="49" spans="1:16" ht="18">
      <c r="A49" s="2"/>
      <c r="B49" s="21">
        <f>B45+1</f>
        <v>9</v>
      </c>
      <c r="C49" s="11"/>
      <c r="D49" s="68" t="s">
        <v>112</v>
      </c>
      <c r="E49" s="68"/>
      <c r="F49" s="68"/>
      <c r="G49" s="68"/>
      <c r="H49" s="68"/>
      <c r="I49" s="68"/>
      <c r="J49" s="68"/>
      <c r="K49" s="38">
        <f>SUM(K50:K53)</f>
        <v>0.5</v>
      </c>
      <c r="L49" s="38"/>
      <c r="M49" s="48">
        <f>SUM(M50:M53)</f>
        <v>2214.704</v>
      </c>
      <c r="N49" s="48">
        <f>SUM(N50:N53)</f>
        <v>2000</v>
      </c>
      <c r="O49" s="37"/>
      <c r="P49" s="56" t="e">
        <f>M49/TotalCi</f>
        <v>#DIV/0!</v>
      </c>
    </row>
    <row r="50" spans="1:16" ht="18">
      <c r="A50" s="2"/>
      <c r="B50" s="21"/>
      <c r="C50" s="11"/>
      <c r="D50" s="25"/>
      <c r="E50" s="25" t="s">
        <v>33</v>
      </c>
      <c r="F50" s="25"/>
      <c r="G50" s="25"/>
      <c r="H50" s="25"/>
      <c r="I50" s="25"/>
      <c r="J50" s="25"/>
      <c r="K50" s="33">
        <v>0.5</v>
      </c>
      <c r="L50" s="33"/>
      <c r="M50" s="49">
        <f>K50*[1]!Jour.realisation</f>
        <v>214.70399999999998</v>
      </c>
      <c r="N50" s="49">
        <f>L50*[1]!Jour.realisation</f>
        <v>0</v>
      </c>
      <c r="O50" s="33"/>
      <c r="P50" s="57"/>
    </row>
    <row r="51" spans="1:16" ht="18">
      <c r="A51" s="2"/>
      <c r="B51" s="21"/>
      <c r="C51" s="11"/>
      <c r="D51" s="25"/>
      <c r="E51" s="25" t="s">
        <v>35</v>
      </c>
      <c r="F51" s="25"/>
      <c r="G51" s="25"/>
      <c r="H51" s="25"/>
      <c r="I51" s="25"/>
      <c r="J51" s="25"/>
      <c r="K51" s="33"/>
      <c r="L51" s="33"/>
      <c r="M51" s="49">
        <v>2000</v>
      </c>
      <c r="N51" s="49">
        <v>2000</v>
      </c>
      <c r="O51" s="33"/>
      <c r="P51" s="57"/>
    </row>
    <row r="52" spans="1:16" ht="18">
      <c r="A52" s="2"/>
      <c r="B52" s="21"/>
      <c r="C52" s="11"/>
      <c r="D52" s="25"/>
      <c r="E52" s="25" t="s">
        <v>34</v>
      </c>
      <c r="F52" s="25"/>
      <c r="G52" s="25"/>
      <c r="H52" s="25"/>
      <c r="I52" s="25"/>
      <c r="J52" s="25"/>
      <c r="K52" s="33"/>
      <c r="L52" s="33"/>
      <c r="M52" s="49">
        <v>0</v>
      </c>
      <c r="N52" s="49">
        <v>0</v>
      </c>
      <c r="O52" s="33"/>
      <c r="P52" s="57"/>
    </row>
    <row r="53" spans="1:16" ht="18">
      <c r="A53" s="2"/>
      <c r="B53" s="21"/>
      <c r="C53" s="11"/>
      <c r="D53" s="25"/>
      <c r="E53" s="25"/>
      <c r="F53" s="25"/>
      <c r="G53" s="25"/>
      <c r="H53" s="25"/>
      <c r="I53" s="25"/>
      <c r="J53" s="25"/>
      <c r="K53" s="33"/>
      <c r="L53" s="33"/>
      <c r="M53" s="49"/>
      <c r="N53" s="49"/>
      <c r="O53" s="33"/>
      <c r="P53" s="57"/>
    </row>
    <row r="54" spans="1:16" ht="18">
      <c r="A54" s="2"/>
      <c r="B54" s="21">
        <f>B49+1</f>
        <v>10</v>
      </c>
      <c r="C54" s="11"/>
      <c r="D54" s="68" t="s">
        <v>113</v>
      </c>
      <c r="E54" s="68"/>
      <c r="F54" s="68"/>
      <c r="G54" s="68"/>
      <c r="H54" s="68"/>
      <c r="I54" s="68"/>
      <c r="J54" s="68"/>
      <c r="K54" s="38"/>
      <c r="L54" s="38"/>
      <c r="M54" s="48"/>
      <c r="N54" s="48"/>
      <c r="O54" s="37"/>
      <c r="P54" s="56" t="e">
        <f>M54/TotalCi</f>
        <v>#DIV/0!</v>
      </c>
    </row>
    <row r="55" spans="1:16" ht="18">
      <c r="A55" s="2"/>
      <c r="B55" s="21"/>
      <c r="C55" s="11"/>
      <c r="D55" s="25"/>
      <c r="E55" s="25"/>
      <c r="F55" s="25"/>
      <c r="G55" s="25"/>
      <c r="H55" s="25"/>
      <c r="I55" s="25"/>
      <c r="J55" s="25"/>
      <c r="K55" s="33"/>
      <c r="L55" s="33"/>
      <c r="M55" s="49"/>
      <c r="N55" s="49"/>
      <c r="O55" s="33"/>
      <c r="P55" s="57"/>
    </row>
    <row r="56" spans="1:16" ht="18">
      <c r="A56" s="2"/>
      <c r="B56" s="21">
        <f>B54+1</f>
        <v>11</v>
      </c>
      <c r="C56" s="11"/>
      <c r="D56" s="68" t="s">
        <v>114</v>
      </c>
      <c r="E56" s="68"/>
      <c r="F56" s="68"/>
      <c r="G56" s="68"/>
      <c r="H56" s="68"/>
      <c r="I56" s="26"/>
      <c r="J56" s="26"/>
      <c r="K56" s="38">
        <f>SUM(K57:K65)</f>
        <v>8.5</v>
      </c>
      <c r="L56" s="38"/>
      <c r="M56" s="48">
        <f>SUM(M57:M65)</f>
        <v>24599.872</v>
      </c>
      <c r="N56" s="48">
        <f>SUM(N57:N65)</f>
        <v>10000</v>
      </c>
      <c r="O56" s="37"/>
      <c r="P56" s="56" t="e">
        <f>M56/TotalCi</f>
        <v>#DIV/0!</v>
      </c>
    </row>
    <row r="57" spans="1:16" ht="18">
      <c r="A57" s="2"/>
      <c r="B57" s="21"/>
      <c r="C57" s="11"/>
      <c r="D57" s="25"/>
      <c r="E57" s="25" t="s">
        <v>36</v>
      </c>
      <c r="F57" s="25"/>
      <c r="G57" s="25"/>
      <c r="H57" s="25"/>
      <c r="I57" s="26"/>
      <c r="J57" s="26"/>
      <c r="K57" s="33">
        <v>3</v>
      </c>
      <c r="L57" s="33"/>
      <c r="M57" s="49">
        <f>4*K57*[1]!Jour.realisation</f>
        <v>5152.896</v>
      </c>
      <c r="N57" s="49">
        <f>4*L57*[1]!Jour.realisation</f>
        <v>0</v>
      </c>
      <c r="O57" s="33"/>
      <c r="P57" s="57"/>
    </row>
    <row r="58" spans="1:16" ht="18">
      <c r="A58" s="2"/>
      <c r="B58" s="21"/>
      <c r="C58" s="11"/>
      <c r="D58" s="25"/>
      <c r="E58" s="25" t="s">
        <v>37</v>
      </c>
      <c r="F58" s="25"/>
      <c r="G58" s="25"/>
      <c r="H58" s="25"/>
      <c r="I58" s="26"/>
      <c r="J58" s="26"/>
      <c r="K58" s="33">
        <v>2</v>
      </c>
      <c r="L58" s="33"/>
      <c r="M58" s="49">
        <f>4*K58*[1]!Jour.realisation</f>
        <v>3435.2639999999997</v>
      </c>
      <c r="N58" s="49">
        <f>4*L58*[1]!Jour.realisation</f>
        <v>0</v>
      </c>
      <c r="O58" s="33"/>
      <c r="P58" s="57"/>
    </row>
    <row r="59" spans="1:16" ht="18">
      <c r="A59" s="2"/>
      <c r="B59" s="21"/>
      <c r="C59" s="11"/>
      <c r="D59" s="25"/>
      <c r="E59" s="25" t="s">
        <v>38</v>
      </c>
      <c r="F59" s="25"/>
      <c r="G59" s="25"/>
      <c r="H59" s="25"/>
      <c r="I59" s="26"/>
      <c r="J59" s="26"/>
      <c r="K59" s="33">
        <v>1</v>
      </c>
      <c r="L59" s="33"/>
      <c r="M59" s="49">
        <f>4*K59*[1]!Jour.realisation</f>
        <v>1717.6319999999998</v>
      </c>
      <c r="N59" s="49">
        <f>4*L59*[1]!Jour.realisation</f>
        <v>0</v>
      </c>
      <c r="O59" s="33"/>
      <c r="P59" s="57"/>
    </row>
    <row r="60" spans="1:16" ht="18">
      <c r="A60" s="2"/>
      <c r="B60" s="21"/>
      <c r="C60" s="11"/>
      <c r="D60" s="25"/>
      <c r="E60" s="25" t="s">
        <v>39</v>
      </c>
      <c r="F60" s="25"/>
      <c r="G60" s="25"/>
      <c r="H60" s="25"/>
      <c r="I60" s="26"/>
      <c r="J60" s="26"/>
      <c r="K60" s="33">
        <v>1</v>
      </c>
      <c r="L60" s="33"/>
      <c r="M60" s="49">
        <f>4*K60*[1]!Jour.realisation</f>
        <v>1717.6319999999998</v>
      </c>
      <c r="N60" s="49">
        <f>4*L60*[1]!Jour.realisation</f>
        <v>0</v>
      </c>
      <c r="O60" s="33"/>
      <c r="P60" s="57"/>
    </row>
    <row r="61" spans="1:16" ht="18">
      <c r="A61" s="2"/>
      <c r="B61" s="21"/>
      <c r="C61" s="11"/>
      <c r="D61" s="25"/>
      <c r="E61" s="25" t="s">
        <v>61</v>
      </c>
      <c r="F61" s="25"/>
      <c r="G61" s="25"/>
      <c r="H61" s="25"/>
      <c r="I61" s="26"/>
      <c r="J61" s="26"/>
      <c r="K61" s="33">
        <v>1.5</v>
      </c>
      <c r="L61" s="33"/>
      <c r="M61" s="49">
        <f>4*K61*[1]!Jour.realisation</f>
        <v>2576.448</v>
      </c>
      <c r="N61" s="49">
        <f>4*L61*[1]!Jour.realisation</f>
        <v>0</v>
      </c>
      <c r="O61" s="33"/>
      <c r="P61" s="57"/>
    </row>
    <row r="62" spans="1:16" ht="18">
      <c r="A62" s="2"/>
      <c r="B62" s="21"/>
      <c r="C62" s="11"/>
      <c r="D62" s="25"/>
      <c r="E62" s="25" t="s">
        <v>62</v>
      </c>
      <c r="F62" s="25"/>
      <c r="G62" s="25"/>
      <c r="H62" s="25" t="s">
        <v>18</v>
      </c>
      <c r="I62" s="26"/>
      <c r="J62" s="25" t="s">
        <v>81</v>
      </c>
      <c r="K62" s="33"/>
      <c r="L62" s="33"/>
      <c r="M62" s="49">
        <f>4*1500</f>
        <v>6000</v>
      </c>
      <c r="N62" s="49">
        <f>4*1500</f>
        <v>6000</v>
      </c>
      <c r="O62" s="33"/>
      <c r="P62" s="57"/>
    </row>
    <row r="63" spans="1:16" ht="18">
      <c r="A63" s="2"/>
      <c r="B63" s="21"/>
      <c r="C63" s="11"/>
      <c r="D63" s="25"/>
      <c r="E63" s="25" t="s">
        <v>63</v>
      </c>
      <c r="F63" s="25"/>
      <c r="G63" s="25"/>
      <c r="H63" s="25">
        <v>500</v>
      </c>
      <c r="I63" s="26"/>
      <c r="J63" s="26"/>
      <c r="K63" s="33"/>
      <c r="L63" s="33"/>
      <c r="M63" s="49">
        <f>4*500</f>
        <v>2000</v>
      </c>
      <c r="N63" s="49">
        <f>4*500</f>
        <v>2000</v>
      </c>
      <c r="O63" s="33"/>
      <c r="P63" s="57"/>
    </row>
    <row r="64" spans="1:16" ht="18">
      <c r="A64" s="2"/>
      <c r="B64" s="21"/>
      <c r="C64" s="11"/>
      <c r="D64" s="25"/>
      <c r="E64" s="25" t="s">
        <v>64</v>
      </c>
      <c r="F64" s="25"/>
      <c r="G64" s="25"/>
      <c r="H64" s="25">
        <v>500</v>
      </c>
      <c r="I64" s="26"/>
      <c r="J64" s="26"/>
      <c r="K64" s="33"/>
      <c r="L64" s="33"/>
      <c r="M64" s="49">
        <f>4*500</f>
        <v>2000</v>
      </c>
      <c r="N64" s="49">
        <f>4*500</f>
        <v>2000</v>
      </c>
      <c r="O64" s="33"/>
      <c r="P64" s="57"/>
    </row>
    <row r="65" spans="1:16" ht="18">
      <c r="A65" s="2"/>
      <c r="B65" s="21"/>
      <c r="C65" s="11"/>
      <c r="D65" s="25"/>
      <c r="E65" s="25"/>
      <c r="F65" s="25"/>
      <c r="G65" s="25"/>
      <c r="H65" s="25"/>
      <c r="I65" s="26"/>
      <c r="J65" s="26"/>
      <c r="K65" s="33"/>
      <c r="L65" s="33"/>
      <c r="M65" s="49"/>
      <c r="N65" s="49"/>
      <c r="O65" s="33"/>
      <c r="P65" s="57"/>
    </row>
    <row r="66" spans="1:16" ht="18">
      <c r="A66" s="2"/>
      <c r="B66" s="21">
        <f>B56+1</f>
        <v>12</v>
      </c>
      <c r="C66" s="11"/>
      <c r="D66" s="68" t="s">
        <v>40</v>
      </c>
      <c r="E66" s="68"/>
      <c r="F66" s="68"/>
      <c r="G66" s="68"/>
      <c r="H66" s="68"/>
      <c r="I66" s="26"/>
      <c r="J66" s="26"/>
      <c r="K66" s="38">
        <f>SUM(K67:K68)</f>
        <v>0</v>
      </c>
      <c r="L66" s="38"/>
      <c r="M66" s="48">
        <f>SUM(M67:M68)</f>
        <v>0</v>
      </c>
      <c r="N66" s="48">
        <f>SUM(N67:N68)</f>
        <v>0</v>
      </c>
      <c r="O66" s="37"/>
      <c r="P66" s="56" t="e">
        <f>M66/TotalCi</f>
        <v>#DIV/0!</v>
      </c>
    </row>
    <row r="67" spans="1:16" ht="18">
      <c r="A67" s="2"/>
      <c r="B67" s="21"/>
      <c r="C67" s="11"/>
      <c r="D67" s="25"/>
      <c r="E67" s="25" t="s">
        <v>66</v>
      </c>
      <c r="F67" s="25"/>
      <c r="G67" s="25"/>
      <c r="H67" s="25"/>
      <c r="I67" s="26"/>
      <c r="J67" s="26"/>
      <c r="K67" s="33"/>
      <c r="L67" s="33"/>
      <c r="M67" s="49"/>
      <c r="N67" s="49"/>
      <c r="O67" s="33"/>
      <c r="P67" s="57"/>
    </row>
    <row r="68" spans="1:16" ht="18">
      <c r="A68" s="2"/>
      <c r="B68" s="21"/>
      <c r="C68" s="11"/>
      <c r="D68" s="25"/>
      <c r="E68" s="25"/>
      <c r="F68" s="25"/>
      <c r="G68" s="25"/>
      <c r="H68" s="25"/>
      <c r="I68" s="26"/>
      <c r="J68" s="26"/>
      <c r="K68" s="33"/>
      <c r="L68" s="33"/>
      <c r="M68" s="49"/>
      <c r="N68" s="49"/>
      <c r="O68" s="33"/>
      <c r="P68" s="57"/>
    </row>
    <row r="69" spans="1:16" ht="18">
      <c r="A69" s="2"/>
      <c r="B69" s="21">
        <f>B66+1</f>
        <v>13</v>
      </c>
      <c r="C69" s="11"/>
      <c r="D69" s="68" t="s">
        <v>116</v>
      </c>
      <c r="E69" s="68"/>
      <c r="F69" s="68"/>
      <c r="G69" s="68"/>
      <c r="H69" s="68"/>
      <c r="I69" s="68"/>
      <c r="J69" s="26"/>
      <c r="K69" s="38">
        <f>SUM(K70:K76)</f>
        <v>14</v>
      </c>
      <c r="L69" s="38"/>
      <c r="M69" s="48">
        <f>SUM(M70:M76)</f>
        <v>9801.887999999999</v>
      </c>
      <c r="N69" s="48">
        <f>SUM(N70:N76)</f>
        <v>1500</v>
      </c>
      <c r="O69" s="37"/>
      <c r="P69" s="56" t="e">
        <f>M69/TotalCi</f>
        <v>#DIV/0!</v>
      </c>
    </row>
    <row r="70" spans="1:16" ht="18">
      <c r="A70" s="2"/>
      <c r="B70" s="21"/>
      <c r="C70" s="11"/>
      <c r="D70" s="25"/>
      <c r="E70" s="25" t="s">
        <v>67</v>
      </c>
      <c r="F70" s="25"/>
      <c r="G70" s="25"/>
      <c r="H70" s="25"/>
      <c r="I70" s="25"/>
      <c r="J70" s="26"/>
      <c r="K70" s="33">
        <v>2</v>
      </c>
      <c r="L70" s="33"/>
      <c r="M70" s="49">
        <f>4*K70*[1]!Jour.realisation</f>
        <v>3435.2639999999997</v>
      </c>
      <c r="N70" s="49">
        <f>4*L70*[1]!Jour.realisation</f>
        <v>0</v>
      </c>
      <c r="O70" s="33"/>
      <c r="P70" s="57"/>
    </row>
    <row r="71" spans="1:16" ht="18">
      <c r="A71" s="2"/>
      <c r="B71" s="21"/>
      <c r="C71" s="11"/>
      <c r="D71" s="25"/>
      <c r="E71" s="25" t="s">
        <v>71</v>
      </c>
      <c r="F71" s="25"/>
      <c r="G71" s="25"/>
      <c r="H71" s="25"/>
      <c r="I71" s="25"/>
      <c r="J71" s="26"/>
      <c r="K71" s="33">
        <v>10</v>
      </c>
      <c r="L71" s="33"/>
      <c r="M71" s="49">
        <f>K71*[1]!Jour.production</f>
        <v>2862.72</v>
      </c>
      <c r="N71" s="49">
        <f>L71*[1]!Jour.production</f>
        <v>0</v>
      </c>
      <c r="O71" s="33"/>
      <c r="P71" s="57"/>
    </row>
    <row r="72" spans="1:16" ht="18">
      <c r="A72" s="2"/>
      <c r="B72" s="21"/>
      <c r="C72" s="11"/>
      <c r="D72" s="25"/>
      <c r="E72" s="25" t="s">
        <v>68</v>
      </c>
      <c r="F72" s="25"/>
      <c r="G72" s="25"/>
      <c r="H72" s="25"/>
      <c r="I72" s="25"/>
      <c r="J72" s="26"/>
      <c r="K72" s="33">
        <v>1</v>
      </c>
      <c r="L72" s="33"/>
      <c r="M72" s="49">
        <f>K72*[1]!Jour.production</f>
        <v>286.272</v>
      </c>
      <c r="N72" s="49">
        <f>L72*[1]!Jour.production</f>
        <v>0</v>
      </c>
      <c r="O72" s="33"/>
      <c r="P72" s="57"/>
    </row>
    <row r="73" spans="1:16" ht="18">
      <c r="A73" s="2"/>
      <c r="B73" s="21"/>
      <c r="C73" s="11"/>
      <c r="D73" s="25"/>
      <c r="E73" s="25" t="s">
        <v>69</v>
      </c>
      <c r="F73" s="25"/>
      <c r="G73" s="25"/>
      <c r="H73" s="25"/>
      <c r="I73" s="25"/>
      <c r="J73" s="26"/>
      <c r="K73" s="33">
        <v>1</v>
      </c>
      <c r="L73" s="33"/>
      <c r="M73" s="49">
        <f>4*K73*[1]!Jour.realisation</f>
        <v>1717.6319999999998</v>
      </c>
      <c r="N73" s="49">
        <f>4*L73*[1]!Jour.realisation</f>
        <v>0</v>
      </c>
      <c r="O73" s="33"/>
      <c r="P73" s="57"/>
    </row>
    <row r="74" spans="1:16" ht="18">
      <c r="A74" s="2"/>
      <c r="B74" s="21"/>
      <c r="C74" s="11"/>
      <c r="D74" s="25"/>
      <c r="E74" s="25" t="s">
        <v>70</v>
      </c>
      <c r="F74" s="25"/>
      <c r="G74" s="25"/>
      <c r="H74" s="25"/>
      <c r="I74" s="25"/>
      <c r="J74" s="26"/>
      <c r="K74" s="33"/>
      <c r="L74" s="33"/>
      <c r="M74" s="49">
        <v>1000</v>
      </c>
      <c r="N74" s="49">
        <v>1000</v>
      </c>
      <c r="O74" s="33"/>
      <c r="P74" s="57"/>
    </row>
    <row r="75" spans="1:16" ht="18">
      <c r="A75" s="2"/>
      <c r="B75" s="21"/>
      <c r="C75" s="11"/>
      <c r="D75" s="25"/>
      <c r="E75" s="25" t="s">
        <v>72</v>
      </c>
      <c r="F75" s="25"/>
      <c r="G75" s="25"/>
      <c r="H75" s="25"/>
      <c r="I75" s="25"/>
      <c r="J75" s="26"/>
      <c r="K75" s="33"/>
      <c r="L75" s="33"/>
      <c r="M75" s="49">
        <v>500</v>
      </c>
      <c r="N75" s="49">
        <v>500</v>
      </c>
      <c r="O75" s="33"/>
      <c r="P75" s="57"/>
    </row>
    <row r="76" spans="1:16" ht="18">
      <c r="A76" s="2"/>
      <c r="B76" s="21"/>
      <c r="C76" s="11"/>
      <c r="D76" s="25"/>
      <c r="E76" s="25"/>
      <c r="F76" s="25"/>
      <c r="G76" s="25"/>
      <c r="H76" s="25"/>
      <c r="I76" s="25"/>
      <c r="J76" s="26"/>
      <c r="K76" s="33"/>
      <c r="L76" s="33"/>
      <c r="M76" s="49"/>
      <c r="N76" s="49"/>
      <c r="O76" s="33"/>
      <c r="P76" s="57"/>
    </row>
    <row r="77" spans="1:16" ht="18">
      <c r="A77" s="2"/>
      <c r="B77" s="21">
        <f>B69+1</f>
        <v>14</v>
      </c>
      <c r="C77" s="11"/>
      <c r="D77" s="68" t="s">
        <v>117</v>
      </c>
      <c r="E77" s="68"/>
      <c r="F77" s="68"/>
      <c r="G77" s="68"/>
      <c r="H77" s="68"/>
      <c r="I77" s="68"/>
      <c r="J77" s="26"/>
      <c r="K77" s="38">
        <f>SUM(K78:K79)</f>
        <v>0</v>
      </c>
      <c r="L77" s="38"/>
      <c r="M77" s="48">
        <f>SUM(M78:M79)</f>
        <v>2000</v>
      </c>
      <c r="N77" s="48">
        <f>SUM(N78:N79)</f>
        <v>2000</v>
      </c>
      <c r="O77" s="37"/>
      <c r="P77" s="56" t="e">
        <f>M77/TotalCi</f>
        <v>#DIV/0!</v>
      </c>
    </row>
    <row r="78" spans="1:16" ht="18">
      <c r="A78" s="2"/>
      <c r="B78" s="21"/>
      <c r="C78" s="11"/>
      <c r="D78" s="25"/>
      <c r="E78" s="25" t="s">
        <v>73</v>
      </c>
      <c r="F78" s="25"/>
      <c r="G78" s="25"/>
      <c r="H78" s="25"/>
      <c r="I78" s="25"/>
      <c r="J78" s="26"/>
      <c r="K78" s="33"/>
      <c r="L78" s="33"/>
      <c r="M78" s="49">
        <v>2000</v>
      </c>
      <c r="N78" s="49">
        <v>2000</v>
      </c>
      <c r="O78" s="33"/>
      <c r="P78" s="57"/>
    </row>
    <row r="79" spans="1:16" ht="18">
      <c r="A79" s="2"/>
      <c r="B79" s="21"/>
      <c r="C79" s="11"/>
      <c r="D79" s="25"/>
      <c r="E79" s="25"/>
      <c r="F79" s="25"/>
      <c r="G79" s="25"/>
      <c r="H79" s="25"/>
      <c r="I79" s="25"/>
      <c r="J79" s="26"/>
      <c r="K79" s="33"/>
      <c r="L79" s="33"/>
      <c r="M79" s="49"/>
      <c r="N79" s="49"/>
      <c r="O79" s="33"/>
      <c r="P79" s="57"/>
    </row>
    <row r="80" spans="1:16" ht="18">
      <c r="A80" s="2"/>
      <c r="B80" s="21">
        <f>B77+1</f>
        <v>15</v>
      </c>
      <c r="C80" s="11"/>
      <c r="D80" s="68" t="s">
        <v>99</v>
      </c>
      <c r="E80" s="68"/>
      <c r="F80" s="68"/>
      <c r="G80" s="68"/>
      <c r="H80" s="68"/>
      <c r="I80" s="68"/>
      <c r="J80" s="68"/>
      <c r="K80" s="38">
        <f>SUM(K81:K85)</f>
        <v>0</v>
      </c>
      <c r="L80" s="38"/>
      <c r="M80" s="48">
        <f>SUM(M81:M85)</f>
        <v>7000</v>
      </c>
      <c r="N80" s="48">
        <f>SUM(N81:N85)</f>
        <v>7000</v>
      </c>
      <c r="O80" s="37"/>
      <c r="P80" s="56" t="e">
        <f>M80/TotalCi</f>
        <v>#DIV/0!</v>
      </c>
    </row>
    <row r="81" spans="1:16" ht="18">
      <c r="A81" s="2"/>
      <c r="B81" s="21"/>
      <c r="C81" s="11"/>
      <c r="D81" s="25"/>
      <c r="E81" s="25" t="s">
        <v>74</v>
      </c>
      <c r="F81" s="25"/>
      <c r="G81" s="25"/>
      <c r="H81" s="25"/>
      <c r="I81" s="25"/>
      <c r="J81" s="25"/>
      <c r="K81" s="33"/>
      <c r="L81" s="33"/>
      <c r="M81" s="49">
        <v>4000</v>
      </c>
      <c r="N81" s="49">
        <v>4000</v>
      </c>
      <c r="O81" s="33"/>
      <c r="P81" s="57"/>
    </row>
    <row r="82" spans="1:16" ht="18">
      <c r="A82" s="2"/>
      <c r="B82" s="21"/>
      <c r="C82" s="11"/>
      <c r="D82" s="25"/>
      <c r="E82" s="25" t="s">
        <v>75</v>
      </c>
      <c r="F82" s="25"/>
      <c r="G82" s="25"/>
      <c r="H82" s="25"/>
      <c r="I82" s="25"/>
      <c r="J82" s="25"/>
      <c r="K82" s="33"/>
      <c r="L82" s="33"/>
      <c r="M82" s="49">
        <v>2000</v>
      </c>
      <c r="N82" s="49">
        <v>2000</v>
      </c>
      <c r="O82" s="33"/>
      <c r="P82" s="57"/>
    </row>
    <row r="83" spans="1:16" ht="18">
      <c r="A83" s="2"/>
      <c r="B83" s="21"/>
      <c r="C83" s="11"/>
      <c r="D83" s="25"/>
      <c r="E83" s="25" t="s">
        <v>76</v>
      </c>
      <c r="F83" s="25"/>
      <c r="G83" s="25"/>
      <c r="H83" s="25"/>
      <c r="I83" s="25"/>
      <c r="J83" s="25"/>
      <c r="K83" s="33"/>
      <c r="L83" s="33"/>
      <c r="M83" s="49">
        <v>500</v>
      </c>
      <c r="N83" s="49">
        <v>500</v>
      </c>
      <c r="O83" s="33"/>
      <c r="P83" s="57"/>
    </row>
    <row r="84" spans="1:16" ht="18">
      <c r="A84" s="2"/>
      <c r="B84" s="21"/>
      <c r="C84" s="11"/>
      <c r="D84" s="25"/>
      <c r="E84" s="25" t="s">
        <v>77</v>
      </c>
      <c r="F84" s="25"/>
      <c r="G84" s="25"/>
      <c r="H84" s="25"/>
      <c r="I84" s="25"/>
      <c r="J84" s="25"/>
      <c r="K84" s="33"/>
      <c r="L84" s="33"/>
      <c r="M84" s="49">
        <v>500</v>
      </c>
      <c r="N84" s="49">
        <v>500</v>
      </c>
      <c r="O84" s="33"/>
      <c r="P84" s="57"/>
    </row>
    <row r="85" spans="1:16" ht="18">
      <c r="A85" s="2"/>
      <c r="B85" s="21"/>
      <c r="C85" s="11"/>
      <c r="D85" s="25"/>
      <c r="E85" s="25"/>
      <c r="F85" s="25"/>
      <c r="G85" s="25"/>
      <c r="H85" s="25"/>
      <c r="I85" s="25"/>
      <c r="J85" s="25"/>
      <c r="K85" s="33"/>
      <c r="L85" s="33"/>
      <c r="M85" s="49"/>
      <c r="N85" s="49"/>
      <c r="O85" s="33"/>
      <c r="P85" s="57"/>
    </row>
    <row r="86" spans="1:16" ht="18">
      <c r="A86" s="2"/>
      <c r="B86" s="21">
        <f>B80+1</f>
        <v>16</v>
      </c>
      <c r="C86" s="11"/>
      <c r="D86" s="68" t="s">
        <v>118</v>
      </c>
      <c r="E86" s="68"/>
      <c r="F86" s="68"/>
      <c r="G86" s="68"/>
      <c r="H86" s="68"/>
      <c r="I86" s="68"/>
      <c r="J86" s="68"/>
      <c r="K86" s="38">
        <f>SUM(K87:K88)</f>
        <v>0</v>
      </c>
      <c r="L86" s="38"/>
      <c r="M86" s="48">
        <f>SUM(M87:M88)</f>
        <v>0</v>
      </c>
      <c r="N86" s="48">
        <f>SUM(N87:N88)</f>
        <v>0</v>
      </c>
      <c r="O86" s="37"/>
      <c r="P86" s="56" t="e">
        <f>M86/TotalCi</f>
        <v>#DIV/0!</v>
      </c>
    </row>
    <row r="87" spans="1:16" ht="18">
      <c r="A87" s="2"/>
      <c r="B87" s="21"/>
      <c r="C87" s="11"/>
      <c r="D87" s="25"/>
      <c r="E87" s="25"/>
      <c r="F87" s="25"/>
      <c r="G87" s="25"/>
      <c r="H87" s="25"/>
      <c r="I87" s="25"/>
      <c r="J87" s="25"/>
      <c r="K87" s="33"/>
      <c r="L87" s="33"/>
      <c r="M87" s="49"/>
      <c r="N87" s="49"/>
      <c r="O87" s="33"/>
      <c r="P87" s="57"/>
    </row>
    <row r="88" spans="1:16" ht="18">
      <c r="A88" s="2"/>
      <c r="B88" s="21"/>
      <c r="C88" s="11"/>
      <c r="D88" s="25"/>
      <c r="E88" s="25"/>
      <c r="F88" s="25"/>
      <c r="G88" s="25"/>
      <c r="H88" s="25"/>
      <c r="I88" s="25"/>
      <c r="J88" s="25"/>
      <c r="K88" s="33"/>
      <c r="L88" s="33"/>
      <c r="M88" s="49"/>
      <c r="N88" s="49"/>
      <c r="O88" s="33"/>
      <c r="P88" s="57"/>
    </row>
    <row r="89" spans="1:16" ht="18">
      <c r="A89" s="2"/>
      <c r="B89" s="21">
        <f>B86+1</f>
        <v>17</v>
      </c>
      <c r="C89" s="11"/>
      <c r="D89" s="68" t="s">
        <v>119</v>
      </c>
      <c r="E89" s="68"/>
      <c r="F89" s="68"/>
      <c r="G89" s="68"/>
      <c r="H89" s="68"/>
      <c r="I89" s="26"/>
      <c r="J89" s="26"/>
      <c r="K89" s="38">
        <f>SUM(K90:K91)</f>
        <v>0</v>
      </c>
      <c r="L89" s="38"/>
      <c r="M89" s="48">
        <f>SUM(M90:M91)</f>
        <v>1000</v>
      </c>
      <c r="N89" s="48">
        <f>SUM(N90:N91)</f>
        <v>1000</v>
      </c>
      <c r="O89" s="37"/>
      <c r="P89" s="56" t="e">
        <f>M89/TotalCi</f>
        <v>#DIV/0!</v>
      </c>
    </row>
    <row r="90" spans="1:16" ht="18">
      <c r="A90" s="2"/>
      <c r="B90" s="21"/>
      <c r="C90" s="11"/>
      <c r="D90" s="25"/>
      <c r="E90" s="25" t="s">
        <v>78</v>
      </c>
      <c r="F90" s="25"/>
      <c r="G90" s="25"/>
      <c r="H90" s="25"/>
      <c r="I90" s="26"/>
      <c r="J90" s="26"/>
      <c r="K90" s="33"/>
      <c r="L90" s="33"/>
      <c r="M90" s="49">
        <v>1000</v>
      </c>
      <c r="N90" s="49">
        <v>1000</v>
      </c>
      <c r="O90" s="33"/>
      <c r="P90" s="57"/>
    </row>
    <row r="91" spans="1:16" ht="18">
      <c r="A91" s="2"/>
      <c r="B91" s="21"/>
      <c r="C91" s="11"/>
      <c r="D91" s="25"/>
      <c r="E91" s="25"/>
      <c r="F91" s="25"/>
      <c r="G91" s="25"/>
      <c r="H91" s="25"/>
      <c r="I91" s="26"/>
      <c r="J91" s="26"/>
      <c r="K91" s="33"/>
      <c r="L91" s="33"/>
      <c r="M91" s="49"/>
      <c r="N91" s="49"/>
      <c r="O91" s="33"/>
      <c r="P91" s="57"/>
    </row>
    <row r="92" spans="1:16" ht="18">
      <c r="A92" s="2"/>
      <c r="B92" s="21">
        <f>B89+1</f>
        <v>18</v>
      </c>
      <c r="C92" s="11"/>
      <c r="D92" s="68" t="s">
        <v>120</v>
      </c>
      <c r="E92" s="68"/>
      <c r="F92" s="68"/>
      <c r="G92" s="68"/>
      <c r="H92" s="26"/>
      <c r="I92" s="26"/>
      <c r="J92" s="26"/>
      <c r="K92" s="38">
        <f>SUM(K93:K94)</f>
        <v>0</v>
      </c>
      <c r="L92" s="38"/>
      <c r="M92" s="48">
        <f>SUM(M93:M94)</f>
        <v>0</v>
      </c>
      <c r="N92" s="48">
        <f>SUM(N93:N94)</f>
        <v>0</v>
      </c>
      <c r="O92" s="37"/>
      <c r="P92" s="56" t="e">
        <f>M92/TotalCi</f>
        <v>#DIV/0!</v>
      </c>
    </row>
    <row r="93" spans="1:16" ht="18">
      <c r="A93" s="2"/>
      <c r="B93" s="21"/>
      <c r="C93" s="11"/>
      <c r="D93" s="25"/>
      <c r="E93" s="25"/>
      <c r="F93" s="25"/>
      <c r="G93" s="25"/>
      <c r="H93" s="26"/>
      <c r="I93" s="26"/>
      <c r="J93" s="26"/>
      <c r="K93" s="33"/>
      <c r="L93" s="33"/>
      <c r="M93" s="49"/>
      <c r="N93" s="49"/>
      <c r="O93" s="33"/>
      <c r="P93" s="57"/>
    </row>
    <row r="94" spans="1:16" ht="18">
      <c r="A94" s="2"/>
      <c r="B94" s="21">
        <f>B92+1</f>
        <v>19</v>
      </c>
      <c r="C94" s="11"/>
      <c r="D94" s="68" t="s">
        <v>87</v>
      </c>
      <c r="E94" s="68"/>
      <c r="F94" s="68"/>
      <c r="G94" s="68"/>
      <c r="H94" s="68"/>
      <c r="I94" s="68"/>
      <c r="J94" s="68"/>
      <c r="K94" s="38">
        <f>SUM(K95:K96)</f>
        <v>0</v>
      </c>
      <c r="L94" s="38"/>
      <c r="M94" s="48">
        <f>SUM(M95:M96)</f>
        <v>0</v>
      </c>
      <c r="N94" s="48">
        <f>SUM(N95:N96)</f>
        <v>0</v>
      </c>
      <c r="O94" s="37"/>
      <c r="P94" s="56" t="e">
        <f>M94/TotalCi</f>
        <v>#DIV/0!</v>
      </c>
    </row>
    <row r="95" spans="1:16" ht="18">
      <c r="A95" s="2"/>
      <c r="B95" s="21"/>
      <c r="C95" s="11"/>
      <c r="D95" s="25"/>
      <c r="E95" s="25"/>
      <c r="F95" s="25"/>
      <c r="G95" s="25"/>
      <c r="H95" s="25"/>
      <c r="I95" s="25"/>
      <c r="J95" s="25"/>
      <c r="K95" s="33"/>
      <c r="L95" s="33"/>
      <c r="M95" s="49"/>
      <c r="N95" s="49"/>
      <c r="O95" s="33"/>
      <c r="P95" s="57"/>
    </row>
    <row r="96" spans="1:16" ht="18">
      <c r="A96" s="2"/>
      <c r="B96" s="21"/>
      <c r="C96" s="11"/>
      <c r="D96" s="25"/>
      <c r="E96" s="25"/>
      <c r="F96" s="25"/>
      <c r="G96" s="25"/>
      <c r="H96" s="25"/>
      <c r="I96" s="25"/>
      <c r="J96" s="25"/>
      <c r="K96" s="33"/>
      <c r="L96" s="33"/>
      <c r="M96" s="49"/>
      <c r="N96" s="49"/>
      <c r="O96" s="33"/>
      <c r="P96" s="57"/>
    </row>
    <row r="97" spans="1:16" ht="18">
      <c r="A97" s="2"/>
      <c r="B97" s="21">
        <f>B94+1</f>
        <v>20</v>
      </c>
      <c r="C97" s="11"/>
      <c r="D97" s="68" t="s">
        <v>88</v>
      </c>
      <c r="E97" s="68"/>
      <c r="F97" s="68"/>
      <c r="G97" s="68"/>
      <c r="H97" s="68"/>
      <c r="I97" s="68"/>
      <c r="J97" s="68"/>
      <c r="K97" s="38">
        <f>SUM(K98:K99)</f>
        <v>2</v>
      </c>
      <c r="L97" s="38"/>
      <c r="M97" s="48">
        <f>SUM(M98:M99)</f>
        <v>1072.5439999999999</v>
      </c>
      <c r="N97" s="48">
        <f>SUM(N98:N99)</f>
        <v>500</v>
      </c>
      <c r="O97" s="37"/>
      <c r="P97" s="56" t="e">
        <f>M97/TotalCi</f>
        <v>#DIV/0!</v>
      </c>
    </row>
    <row r="98" spans="1:16" ht="18">
      <c r="A98" s="2"/>
      <c r="B98" s="19"/>
      <c r="C98" s="1"/>
      <c r="D98" s="32"/>
      <c r="E98" s="25" t="s">
        <v>79</v>
      </c>
      <c r="F98" s="32"/>
      <c r="G98" s="32"/>
      <c r="H98" s="32"/>
      <c r="I98" s="32"/>
      <c r="J98" s="25"/>
      <c r="K98" s="33">
        <v>2</v>
      </c>
      <c r="L98" s="33"/>
      <c r="M98" s="49">
        <f>K98*[1]!Jour.production</f>
        <v>572.544</v>
      </c>
      <c r="N98" s="49">
        <f>L98*[1]!Jour.production</f>
        <v>0</v>
      </c>
      <c r="P98" s="59"/>
    </row>
    <row r="99" spans="1:16" ht="18">
      <c r="A99" s="2"/>
      <c r="B99" s="19"/>
      <c r="C99" s="1"/>
      <c r="D99" s="32"/>
      <c r="E99" s="25" t="s">
        <v>80</v>
      </c>
      <c r="F99" s="32"/>
      <c r="G99" s="32"/>
      <c r="H99" s="32"/>
      <c r="I99" s="32"/>
      <c r="J99" s="25"/>
      <c r="K99" s="33"/>
      <c r="L99" s="33"/>
      <c r="M99" s="49">
        <v>500</v>
      </c>
      <c r="N99" s="49">
        <v>500</v>
      </c>
      <c r="P99" s="59"/>
    </row>
    <row r="100" spans="1:16" ht="18">
      <c r="A100" s="2"/>
      <c r="B100" s="19"/>
      <c r="C100" s="1"/>
      <c r="D100" s="32"/>
      <c r="E100" s="25"/>
      <c r="F100" s="32"/>
      <c r="G100" s="32"/>
      <c r="H100" s="32"/>
      <c r="I100" s="32"/>
      <c r="J100" s="25"/>
      <c r="K100" s="3"/>
      <c r="M100" s="42"/>
      <c r="P100" s="59"/>
    </row>
    <row r="101" spans="1:13" ht="18">
      <c r="A101" s="2"/>
      <c r="B101" s="19"/>
      <c r="C101" s="1"/>
      <c r="D101" s="32"/>
      <c r="E101" s="32"/>
      <c r="F101" s="32"/>
      <c r="G101" s="32"/>
      <c r="H101" s="32"/>
      <c r="I101" s="32"/>
      <c r="J101" s="25"/>
      <c r="K101" s="3"/>
      <c r="M101" s="42"/>
    </row>
    <row r="102" spans="1:16" ht="18">
      <c r="A102" s="2"/>
      <c r="B102" s="19"/>
      <c r="C102" s="1"/>
      <c r="D102" s="25" t="s">
        <v>85</v>
      </c>
      <c r="E102" s="32"/>
      <c r="F102" s="32"/>
      <c r="G102" s="32"/>
      <c r="H102" s="32"/>
      <c r="I102" s="32"/>
      <c r="J102" s="25"/>
      <c r="K102" s="23"/>
      <c r="M102" s="60">
        <f>M7-N7</f>
        <v>29468.12399999998</v>
      </c>
      <c r="N102" s="51"/>
      <c r="O102" s="23"/>
      <c r="P102" s="31"/>
    </row>
    <row r="103" spans="1:16" ht="18">
      <c r="A103" s="2"/>
      <c r="B103" s="19"/>
      <c r="C103" s="1"/>
      <c r="D103" s="7"/>
      <c r="E103" s="7"/>
      <c r="F103" s="7"/>
      <c r="G103" s="7"/>
      <c r="H103" s="7"/>
      <c r="I103" s="7"/>
      <c r="J103" s="1"/>
      <c r="K103" s="4">
        <f>K4</f>
        <v>0</v>
      </c>
      <c r="M103" s="44"/>
      <c r="P103" s="4"/>
    </row>
    <row r="104" spans="1:16" ht="19.5">
      <c r="A104" s="15" t="s">
        <v>93</v>
      </c>
      <c r="B104" s="20"/>
      <c r="C104" s="9"/>
      <c r="D104" s="16"/>
      <c r="E104" s="16"/>
      <c r="F104" s="16"/>
      <c r="G104" s="14"/>
      <c r="H104" s="14"/>
      <c r="I104" s="14"/>
      <c r="J104" s="9"/>
      <c r="K104" s="40">
        <f>K105+K110+K116+K119+K125+K129+K134+K139+K143+K148+K150+K160+K163+K171+K174+K180+K183+K186+K188+K191</f>
        <v>40</v>
      </c>
      <c r="L104" s="28"/>
      <c r="M104" s="47">
        <f>M105+M110+M116+M119+M125+M129+M134+M139+M143+M148+M150+M160+M163+M171+M174+M180+M183+M186+M188+M191</f>
        <v>86895.256</v>
      </c>
      <c r="N104" s="47">
        <f>N105+N110+N116+N119+N125+N129+N134+N139+N143+N148+N150+N160+N163+N171+N174+N180+N183+N186+N188+N191</f>
        <v>49000</v>
      </c>
      <c r="O104" s="27">
        <f>SUM(O105:O191)</f>
        <v>0</v>
      </c>
      <c r="P104" s="55" t="e">
        <f>TotalCii/TotalCii</f>
        <v>#DIV/0!</v>
      </c>
    </row>
    <row r="105" spans="1:16" ht="18">
      <c r="A105" s="2"/>
      <c r="B105" s="21">
        <v>1</v>
      </c>
      <c r="C105" s="11"/>
      <c r="D105" s="68" t="s">
        <v>123</v>
      </c>
      <c r="E105" s="68"/>
      <c r="F105" s="68"/>
      <c r="G105" s="68"/>
      <c r="H105" s="26"/>
      <c r="I105" s="26"/>
      <c r="J105" s="26"/>
      <c r="K105" s="38">
        <f>SUM(K106:K109)</f>
        <v>3</v>
      </c>
      <c r="L105" s="38"/>
      <c r="M105" s="48">
        <f>SUM(M106:M109)</f>
        <v>2039.6879999999999</v>
      </c>
      <c r="N105" s="48">
        <f>SUM(N106:N109)</f>
        <v>0</v>
      </c>
      <c r="O105" s="37"/>
      <c r="P105" s="56" t="e">
        <f>M105/TotalCii</f>
        <v>#DIV/0!</v>
      </c>
    </row>
    <row r="106" spans="1:16" ht="18">
      <c r="A106" s="2"/>
      <c r="B106" s="21"/>
      <c r="C106" s="11"/>
      <c r="D106" s="25"/>
      <c r="E106" s="25" t="s">
        <v>0</v>
      </c>
      <c r="F106" s="25"/>
      <c r="G106" s="25"/>
      <c r="H106" s="26"/>
      <c r="I106" s="26"/>
      <c r="J106" s="26"/>
      <c r="K106" s="33">
        <v>2</v>
      </c>
      <c r="L106" s="33"/>
      <c r="M106" s="50">
        <f>K106*[1]!Jour.conception</f>
        <v>1359.792</v>
      </c>
      <c r="N106" s="50">
        <f>L106*[1]!Jour.conception</f>
        <v>0</v>
      </c>
      <c r="O106" s="33"/>
      <c r="P106" s="57"/>
    </row>
    <row r="107" spans="1:16" ht="18">
      <c r="A107" s="2"/>
      <c r="B107" s="21"/>
      <c r="C107" s="11"/>
      <c r="D107" s="25"/>
      <c r="E107" s="25" t="s">
        <v>8</v>
      </c>
      <c r="F107" s="25"/>
      <c r="G107" s="25"/>
      <c r="H107" s="26"/>
      <c r="I107" s="26"/>
      <c r="J107" s="26"/>
      <c r="K107" s="33">
        <v>1</v>
      </c>
      <c r="L107" s="33"/>
      <c r="M107" s="50">
        <f>K107*[1]!Jour.conception</f>
        <v>679.896</v>
      </c>
      <c r="N107" s="50">
        <f>L107*[1]!Jour.conception</f>
        <v>0</v>
      </c>
      <c r="O107" s="33"/>
      <c r="P107" s="57"/>
    </row>
    <row r="108" spans="1:16" ht="18">
      <c r="A108" s="2"/>
      <c r="B108" s="21"/>
      <c r="C108" s="11"/>
      <c r="D108" s="25"/>
      <c r="E108" s="25"/>
      <c r="F108" s="25"/>
      <c r="G108" s="25"/>
      <c r="H108" s="26"/>
      <c r="I108" s="26"/>
      <c r="J108" s="26"/>
      <c r="K108" s="33"/>
      <c r="L108" s="33"/>
      <c r="M108" s="49"/>
      <c r="N108" s="49"/>
      <c r="O108" s="33"/>
      <c r="P108" s="57"/>
    </row>
    <row r="109" spans="1:16" ht="18">
      <c r="A109" s="2"/>
      <c r="B109" s="21"/>
      <c r="C109" s="11"/>
      <c r="D109" s="25"/>
      <c r="E109" s="25"/>
      <c r="F109" s="25"/>
      <c r="G109" s="25"/>
      <c r="H109" s="26"/>
      <c r="I109" s="26"/>
      <c r="J109" s="26"/>
      <c r="K109" s="33"/>
      <c r="L109" s="33"/>
      <c r="M109" s="49"/>
      <c r="N109" s="49"/>
      <c r="O109" s="33"/>
      <c r="P109" s="57"/>
    </row>
    <row r="110" spans="1:16" ht="18">
      <c r="A110" s="2"/>
      <c r="B110" s="21">
        <f>B105+1</f>
        <v>2</v>
      </c>
      <c r="C110" s="11"/>
      <c r="D110" s="68" t="s">
        <v>95</v>
      </c>
      <c r="E110" s="68"/>
      <c r="F110" s="68"/>
      <c r="G110" s="68"/>
      <c r="H110" s="26"/>
      <c r="I110" s="26"/>
      <c r="J110" s="26"/>
      <c r="K110" s="38">
        <f>SUM(K111:K115)</f>
        <v>5</v>
      </c>
      <c r="L110" s="38"/>
      <c r="M110" s="48">
        <f>SUM(M111:M115)</f>
        <v>8005.856</v>
      </c>
      <c r="N110" s="48">
        <f>SUM(N111:N115)</f>
        <v>5000</v>
      </c>
      <c r="O110" s="37"/>
      <c r="P110" s="56" t="e">
        <f>M110/TotalCi</f>
        <v>#DIV/0!</v>
      </c>
    </row>
    <row r="111" spans="1:16" ht="18">
      <c r="A111" s="2"/>
      <c r="B111" s="21"/>
      <c r="C111" s="11"/>
      <c r="D111" s="25"/>
      <c r="E111" s="25" t="s">
        <v>1</v>
      </c>
      <c r="F111" s="25"/>
      <c r="G111" s="25"/>
      <c r="H111" s="26"/>
      <c r="I111" s="26"/>
      <c r="J111" s="26"/>
      <c r="K111" s="33">
        <v>1</v>
      </c>
      <c r="L111" s="33"/>
      <c r="M111" s="50">
        <f>K111*[1]!Jour.conception</f>
        <v>679.896</v>
      </c>
      <c r="N111" s="50">
        <f>L111*[1]!Jour.conception</f>
        <v>0</v>
      </c>
      <c r="O111" s="33" t="s">
        <v>21</v>
      </c>
      <c r="P111" s="57"/>
    </row>
    <row r="112" spans="1:16" ht="18">
      <c r="A112" s="2"/>
      <c r="B112" s="21"/>
      <c r="C112" s="11"/>
      <c r="D112" s="25"/>
      <c r="E112" s="25" t="s">
        <v>2</v>
      </c>
      <c r="F112" s="25"/>
      <c r="G112" s="25"/>
      <c r="H112" s="26"/>
      <c r="I112" s="26"/>
      <c r="J112" s="26"/>
      <c r="K112" s="33">
        <v>3</v>
      </c>
      <c r="L112" s="33"/>
      <c r="M112" s="50">
        <f>K112*[1]!Jour.conception</f>
        <v>2039.6879999999999</v>
      </c>
      <c r="N112" s="50">
        <f>L112*[1]!Jour.conception</f>
        <v>0</v>
      </c>
      <c r="O112" s="33" t="s">
        <v>21</v>
      </c>
      <c r="P112" s="57"/>
    </row>
    <row r="113" spans="1:16" ht="18">
      <c r="A113" s="2"/>
      <c r="B113" s="21"/>
      <c r="C113" s="11"/>
      <c r="D113" s="25"/>
      <c r="E113" s="25" t="s">
        <v>4</v>
      </c>
      <c r="F113" s="25"/>
      <c r="G113" s="25"/>
      <c r="H113" s="26"/>
      <c r="I113" s="26"/>
      <c r="J113" s="26"/>
      <c r="K113" s="39"/>
      <c r="L113" s="30"/>
      <c r="M113" s="50">
        <v>5000</v>
      </c>
      <c r="N113" s="50">
        <v>5000</v>
      </c>
      <c r="O113" s="54" t="s">
        <v>22</v>
      </c>
      <c r="P113" s="58"/>
    </row>
    <row r="114" spans="1:16" ht="18">
      <c r="A114" s="2"/>
      <c r="B114" s="21"/>
      <c r="C114" s="11"/>
      <c r="D114" s="25"/>
      <c r="E114" s="25" t="s">
        <v>3</v>
      </c>
      <c r="F114" s="25"/>
      <c r="G114" s="25"/>
      <c r="H114" s="26"/>
      <c r="I114" s="26"/>
      <c r="J114" s="26"/>
      <c r="K114" s="33">
        <v>1</v>
      </c>
      <c r="L114" s="33"/>
      <c r="M114" s="49">
        <f>K114*[1]!Jour.production</f>
        <v>286.272</v>
      </c>
      <c r="N114" s="49">
        <f>L114*[1]!Jour.production</f>
        <v>0</v>
      </c>
      <c r="O114" s="33" t="s">
        <v>21</v>
      </c>
      <c r="P114" s="57"/>
    </row>
    <row r="115" spans="1:16" ht="18">
      <c r="A115" s="2"/>
      <c r="B115" s="21"/>
      <c r="C115" s="11"/>
      <c r="D115" s="25"/>
      <c r="E115" s="25"/>
      <c r="F115" s="25"/>
      <c r="G115" s="25"/>
      <c r="H115" s="26"/>
      <c r="I115" s="26"/>
      <c r="J115" s="26"/>
      <c r="K115" s="33"/>
      <c r="L115" s="33"/>
      <c r="M115" s="49"/>
      <c r="N115" s="49"/>
      <c r="O115" s="33"/>
      <c r="P115" s="57"/>
    </row>
    <row r="116" spans="1:16" ht="18">
      <c r="A116" s="2"/>
      <c r="B116" s="21">
        <f>B110+1</f>
        <v>3</v>
      </c>
      <c r="C116" s="11"/>
      <c r="D116" s="68" t="s">
        <v>5</v>
      </c>
      <c r="E116" s="68"/>
      <c r="F116" s="68"/>
      <c r="G116" s="68"/>
      <c r="H116" s="68"/>
      <c r="I116" s="26"/>
      <c r="J116" s="26"/>
      <c r="K116" s="38">
        <f>SUM(K117:K118)</f>
        <v>1</v>
      </c>
      <c r="L116" s="38"/>
      <c r="M116" s="48">
        <f>SUM(M117:M118)</f>
        <v>679.896</v>
      </c>
      <c r="N116" s="48">
        <f>SUM(N117:N118)</f>
        <v>0</v>
      </c>
      <c r="O116" s="38"/>
      <c r="P116" s="56" t="e">
        <f>M116/TotalCi</f>
        <v>#DIV/0!</v>
      </c>
    </row>
    <row r="117" spans="1:16" ht="18">
      <c r="A117" s="2"/>
      <c r="B117" s="21"/>
      <c r="C117" s="11"/>
      <c r="D117" s="25"/>
      <c r="E117" s="25" t="s">
        <v>9</v>
      </c>
      <c r="F117" s="25"/>
      <c r="G117" s="25"/>
      <c r="H117" s="25"/>
      <c r="I117" s="26"/>
      <c r="J117" s="26"/>
      <c r="K117" s="39">
        <v>1</v>
      </c>
      <c r="L117" s="39"/>
      <c r="M117" s="50">
        <f>K117*[1]!Jour.conception</f>
        <v>679.896</v>
      </c>
      <c r="N117" s="50">
        <f>L117*[1]!Jour.conception</f>
        <v>0</v>
      </c>
      <c r="O117" s="39" t="s">
        <v>22</v>
      </c>
      <c r="P117" s="58"/>
    </row>
    <row r="118" spans="1:16" ht="18">
      <c r="A118" s="2"/>
      <c r="B118" s="21"/>
      <c r="C118" s="11"/>
      <c r="D118" s="25"/>
      <c r="E118" s="25"/>
      <c r="F118" s="25"/>
      <c r="G118" s="25"/>
      <c r="H118" s="25"/>
      <c r="I118" s="26"/>
      <c r="J118" s="26"/>
      <c r="K118" s="33"/>
      <c r="L118" s="33"/>
      <c r="M118" s="49"/>
      <c r="N118" s="49"/>
      <c r="O118" s="33"/>
      <c r="P118" s="57"/>
    </row>
    <row r="119" spans="1:16" ht="18">
      <c r="A119" s="2"/>
      <c r="B119" s="21">
        <f>B116+1</f>
        <v>4</v>
      </c>
      <c r="C119" s="11"/>
      <c r="D119" s="68" t="s">
        <v>6</v>
      </c>
      <c r="E119" s="68"/>
      <c r="F119" s="68"/>
      <c r="G119" s="68"/>
      <c r="H119" s="68"/>
      <c r="I119" s="68"/>
      <c r="J119" s="26"/>
      <c r="K119" s="38">
        <f>SUM(K120:K124)</f>
        <v>5</v>
      </c>
      <c r="L119" s="38"/>
      <c r="M119" s="48">
        <f>SUM(M120:M124)</f>
        <v>1431.36</v>
      </c>
      <c r="N119" s="48">
        <f>SUM(N120:N124)</f>
        <v>0</v>
      </c>
      <c r="O119" s="37"/>
      <c r="P119" s="56" t="e">
        <f>M119/TotalCi</f>
        <v>#DIV/0!</v>
      </c>
    </row>
    <row r="120" spans="1:16" ht="18">
      <c r="A120" s="2"/>
      <c r="B120" s="21"/>
      <c r="C120" s="11"/>
      <c r="D120" s="25"/>
      <c r="E120" s="25" t="s">
        <v>7</v>
      </c>
      <c r="F120" s="25"/>
      <c r="G120" s="25"/>
      <c r="H120" s="25"/>
      <c r="I120" s="25"/>
      <c r="J120" s="26"/>
      <c r="K120" s="33">
        <v>2</v>
      </c>
      <c r="L120" s="33"/>
      <c r="M120" s="49">
        <f>K120*[1]!Jour.production</f>
        <v>572.544</v>
      </c>
      <c r="N120" s="49">
        <f>L120*[1]!Jour.production</f>
        <v>0</v>
      </c>
      <c r="O120" s="33"/>
      <c r="P120" s="57"/>
    </row>
    <row r="121" spans="1:16" ht="18">
      <c r="A121" s="2"/>
      <c r="B121" s="21"/>
      <c r="C121" s="11"/>
      <c r="D121" s="25"/>
      <c r="E121" s="25" t="s">
        <v>96</v>
      </c>
      <c r="F121" s="25"/>
      <c r="G121" s="25"/>
      <c r="H121" s="25"/>
      <c r="I121" s="25"/>
      <c r="J121" s="26"/>
      <c r="K121" s="33">
        <v>1</v>
      </c>
      <c r="L121" s="33"/>
      <c r="M121" s="49">
        <f>K121*[1]!Jour.production</f>
        <v>286.272</v>
      </c>
      <c r="N121" s="49">
        <f>L121*[1]!Jour.production</f>
        <v>0</v>
      </c>
      <c r="O121" s="33"/>
      <c r="P121" s="57"/>
    </row>
    <row r="122" spans="1:16" ht="18">
      <c r="A122" s="2"/>
      <c r="B122" s="21"/>
      <c r="C122" s="11"/>
      <c r="D122" s="25"/>
      <c r="E122" s="25" t="s">
        <v>10</v>
      </c>
      <c r="F122" s="25"/>
      <c r="G122" s="25"/>
      <c r="H122" s="25"/>
      <c r="I122" s="25"/>
      <c r="J122" s="26"/>
      <c r="K122" s="33">
        <v>1</v>
      </c>
      <c r="L122" s="33"/>
      <c r="M122" s="49">
        <f>K122*[1]!Jour.production</f>
        <v>286.272</v>
      </c>
      <c r="N122" s="49">
        <f>L122*[1]!Jour.production</f>
        <v>0</v>
      </c>
      <c r="O122" s="33"/>
      <c r="P122" s="57"/>
    </row>
    <row r="123" spans="1:16" ht="18">
      <c r="A123" s="2"/>
      <c r="B123" s="21"/>
      <c r="C123" s="11"/>
      <c r="D123" s="25"/>
      <c r="E123" s="25" t="s">
        <v>11</v>
      </c>
      <c r="F123" s="25"/>
      <c r="G123" s="25"/>
      <c r="H123" s="25"/>
      <c r="I123" s="25"/>
      <c r="J123" s="26"/>
      <c r="K123" s="33">
        <v>1</v>
      </c>
      <c r="L123" s="33"/>
      <c r="M123" s="49">
        <f>K123*[1]!Jour.production</f>
        <v>286.272</v>
      </c>
      <c r="N123" s="49">
        <f>L123*[1]!Jour.production</f>
        <v>0</v>
      </c>
      <c r="O123" s="33"/>
      <c r="P123" s="57"/>
    </row>
    <row r="124" spans="2:16" ht="18">
      <c r="B124" s="21"/>
      <c r="C124" s="11"/>
      <c r="D124" s="25"/>
      <c r="E124" s="25"/>
      <c r="F124" s="25"/>
      <c r="G124" s="25"/>
      <c r="H124" s="25"/>
      <c r="I124" s="25"/>
      <c r="J124" s="26"/>
      <c r="K124" s="33"/>
      <c r="L124" s="33"/>
      <c r="M124" s="49"/>
      <c r="N124" s="49"/>
      <c r="O124" s="33"/>
      <c r="P124" s="57"/>
    </row>
    <row r="125" spans="2:16" ht="18">
      <c r="B125" s="21">
        <f>B119+1</f>
        <v>5</v>
      </c>
      <c r="C125" s="11"/>
      <c r="D125" s="68" t="s">
        <v>90</v>
      </c>
      <c r="E125" s="68"/>
      <c r="F125" s="68"/>
      <c r="G125" s="68"/>
      <c r="H125" s="68"/>
      <c r="I125" s="68"/>
      <c r="J125" s="68"/>
      <c r="K125" s="38">
        <f>SUM(K126:K128)</f>
        <v>2</v>
      </c>
      <c r="L125" s="38"/>
      <c r="M125" s="48">
        <f>SUM(M126:M128)</f>
        <v>5572.544</v>
      </c>
      <c r="N125" s="48">
        <f>SUM(N126:N128)</f>
        <v>5000</v>
      </c>
      <c r="O125" s="37"/>
      <c r="P125" s="56" t="e">
        <f>M125/TotalCi</f>
        <v>#DIV/0!</v>
      </c>
    </row>
    <row r="126" spans="2:16" ht="18">
      <c r="B126" s="21"/>
      <c r="C126" s="11"/>
      <c r="D126" s="25"/>
      <c r="E126" s="25" t="s">
        <v>12</v>
      </c>
      <c r="F126" s="25"/>
      <c r="G126" s="25"/>
      <c r="H126" s="25"/>
      <c r="I126" s="25"/>
      <c r="J126" s="25"/>
      <c r="K126" s="33">
        <v>2</v>
      </c>
      <c r="L126" s="33"/>
      <c r="M126" s="49">
        <f>K126*[1]!Jour.production</f>
        <v>572.544</v>
      </c>
      <c r="N126" s="49">
        <f>L126*[1]!Jour.production</f>
        <v>0</v>
      </c>
      <c r="O126" s="33"/>
      <c r="P126" s="57"/>
    </row>
    <row r="127" spans="2:16" ht="18">
      <c r="B127" s="21"/>
      <c r="C127" s="11"/>
      <c r="D127" s="25"/>
      <c r="E127" s="25" t="s">
        <v>15</v>
      </c>
      <c r="F127" s="25"/>
      <c r="G127" s="25"/>
      <c r="H127" s="25"/>
      <c r="I127" s="25"/>
      <c r="J127" s="25"/>
      <c r="K127" s="33"/>
      <c r="L127" s="33"/>
      <c r="M127" s="49">
        <v>5000</v>
      </c>
      <c r="N127" s="49">
        <v>5000</v>
      </c>
      <c r="O127" s="33"/>
      <c r="P127" s="57"/>
    </row>
    <row r="128" spans="2:16" ht="18">
      <c r="B128" s="21"/>
      <c r="C128" s="11"/>
      <c r="D128" s="25"/>
      <c r="E128" s="25"/>
      <c r="F128" s="25"/>
      <c r="G128" s="25"/>
      <c r="H128" s="25"/>
      <c r="I128" s="25"/>
      <c r="J128" s="25"/>
      <c r="K128" s="33"/>
      <c r="L128" s="33"/>
      <c r="M128" s="49"/>
      <c r="N128" s="49"/>
      <c r="O128" s="33"/>
      <c r="P128" s="57"/>
    </row>
    <row r="129" spans="2:16" ht="18">
      <c r="B129" s="21">
        <f>B125+1</f>
        <v>6</v>
      </c>
      <c r="C129" s="11"/>
      <c r="D129" s="68" t="s">
        <v>41</v>
      </c>
      <c r="E129" s="68"/>
      <c r="F129" s="68"/>
      <c r="G129" s="68"/>
      <c r="H129" s="68"/>
      <c r="I129" s="68"/>
      <c r="J129" s="68"/>
      <c r="K129" s="38">
        <f>SUM(K130:K133)</f>
        <v>1</v>
      </c>
      <c r="L129" s="38"/>
      <c r="M129" s="48">
        <f>SUM(M130:M133)</f>
        <v>4286.272</v>
      </c>
      <c r="N129" s="48">
        <f>SUM(N130:N133)</f>
        <v>4000</v>
      </c>
      <c r="O129" s="37"/>
      <c r="P129" s="56" t="e">
        <f>M129/TotalCi</f>
        <v>#DIV/0!</v>
      </c>
    </row>
    <row r="130" spans="2:16" ht="18">
      <c r="B130" s="21"/>
      <c r="C130" s="11"/>
      <c r="D130" s="25"/>
      <c r="E130" s="25" t="s">
        <v>13</v>
      </c>
      <c r="F130" s="25"/>
      <c r="G130" s="25"/>
      <c r="H130" s="25"/>
      <c r="I130" s="25"/>
      <c r="J130" s="25"/>
      <c r="K130" s="33">
        <v>1</v>
      </c>
      <c r="L130" s="33"/>
      <c r="M130" s="49">
        <f>K130*[1]!Jour.production</f>
        <v>286.272</v>
      </c>
      <c r="N130" s="49">
        <f>L130*[1]!Jour.production</f>
        <v>0</v>
      </c>
      <c r="O130" s="33"/>
      <c r="P130" s="57"/>
    </row>
    <row r="131" spans="2:16" ht="18">
      <c r="B131" s="21"/>
      <c r="C131" s="11"/>
      <c r="D131" s="25"/>
      <c r="E131" s="25" t="s">
        <v>14</v>
      </c>
      <c r="F131" s="25"/>
      <c r="G131" s="25"/>
      <c r="H131" s="25"/>
      <c r="I131" s="25"/>
      <c r="J131" s="25"/>
      <c r="K131" s="33"/>
      <c r="L131" s="33"/>
      <c r="M131" s="49">
        <v>3000</v>
      </c>
      <c r="N131" s="49">
        <v>3000</v>
      </c>
      <c r="O131" s="33"/>
      <c r="P131" s="57"/>
    </row>
    <row r="132" spans="2:16" ht="18">
      <c r="B132" s="21"/>
      <c r="C132" s="11"/>
      <c r="D132" s="25"/>
      <c r="E132" s="25" t="s">
        <v>30</v>
      </c>
      <c r="F132" s="25"/>
      <c r="G132" s="25"/>
      <c r="H132" s="25"/>
      <c r="I132" s="25"/>
      <c r="J132" s="25"/>
      <c r="K132" s="33"/>
      <c r="L132" s="33"/>
      <c r="M132" s="49">
        <v>1000</v>
      </c>
      <c r="N132" s="49">
        <v>1000</v>
      </c>
      <c r="O132" s="33"/>
      <c r="P132" s="57"/>
    </row>
    <row r="133" spans="2:16" ht="18">
      <c r="B133" s="21"/>
      <c r="C133" s="11"/>
      <c r="D133" s="25"/>
      <c r="E133" s="25"/>
      <c r="F133" s="25"/>
      <c r="G133" s="25"/>
      <c r="H133" s="25"/>
      <c r="I133" s="25"/>
      <c r="J133" s="25"/>
      <c r="K133" s="33"/>
      <c r="L133" s="33"/>
      <c r="M133" s="49"/>
      <c r="N133" s="49"/>
      <c r="O133" s="33"/>
      <c r="P133" s="57"/>
    </row>
    <row r="134" spans="2:16" ht="18">
      <c r="B134" s="21">
        <f>B129+1</f>
        <v>7</v>
      </c>
      <c r="C134" s="11"/>
      <c r="D134" s="68" t="s">
        <v>42</v>
      </c>
      <c r="E134" s="68"/>
      <c r="F134" s="68"/>
      <c r="G134" s="68"/>
      <c r="H134" s="68"/>
      <c r="I134" s="26"/>
      <c r="J134" s="26"/>
      <c r="K134" s="38">
        <f>SUM(K135:K138)</f>
        <v>3</v>
      </c>
      <c r="L134" s="38"/>
      <c r="M134" s="48">
        <f>SUM(M135:M138)</f>
        <v>5539.688</v>
      </c>
      <c r="N134" s="48">
        <f>SUM(N135:N138)</f>
        <v>3500</v>
      </c>
      <c r="O134" s="37"/>
      <c r="P134" s="56" t="e">
        <f>M134/TotalCi</f>
        <v>#DIV/0!</v>
      </c>
    </row>
    <row r="135" spans="2:16" ht="18">
      <c r="B135" s="21"/>
      <c r="C135" s="11"/>
      <c r="D135" s="25"/>
      <c r="E135" s="25" t="s">
        <v>31</v>
      </c>
      <c r="F135" s="25"/>
      <c r="G135" s="25"/>
      <c r="H135" s="25"/>
      <c r="I135" s="26"/>
      <c r="J135" s="26"/>
      <c r="K135" s="33">
        <v>1</v>
      </c>
      <c r="L135" s="33"/>
      <c r="M135" s="50">
        <f>K135*[1]!Jour.conception</f>
        <v>679.896</v>
      </c>
      <c r="N135" s="50">
        <f>L135*[1]!Jour.conception</f>
        <v>0</v>
      </c>
      <c r="O135" s="33"/>
      <c r="P135" s="57"/>
    </row>
    <row r="136" spans="2:16" ht="18">
      <c r="B136" s="21"/>
      <c r="C136" s="11"/>
      <c r="D136" s="25"/>
      <c r="E136" s="25" t="s">
        <v>32</v>
      </c>
      <c r="F136" s="25"/>
      <c r="G136" s="25"/>
      <c r="H136" s="25"/>
      <c r="I136" s="26"/>
      <c r="J136" s="26"/>
      <c r="K136" s="33"/>
      <c r="L136" s="33"/>
      <c r="M136" s="49">
        <v>3500</v>
      </c>
      <c r="N136" s="49">
        <v>3500</v>
      </c>
      <c r="O136" s="33"/>
      <c r="P136" s="57"/>
    </row>
    <row r="137" spans="2:16" ht="18">
      <c r="B137" s="21"/>
      <c r="C137" s="11"/>
      <c r="D137" s="25"/>
      <c r="E137" s="25" t="s">
        <v>95</v>
      </c>
      <c r="F137" s="25"/>
      <c r="G137" s="25"/>
      <c r="H137" s="25"/>
      <c r="I137" s="26"/>
      <c r="J137" s="26"/>
      <c r="K137" s="33">
        <v>2</v>
      </c>
      <c r="L137" s="33"/>
      <c r="M137" s="50">
        <f>K137*[1]!Jour.conception</f>
        <v>1359.792</v>
      </c>
      <c r="N137" s="50">
        <f>L137*[1]!Jour.conception</f>
        <v>0</v>
      </c>
      <c r="O137" s="33"/>
      <c r="P137" s="57"/>
    </row>
    <row r="138" spans="2:16" ht="18">
      <c r="B138" s="21"/>
      <c r="C138" s="11"/>
      <c r="D138" s="25"/>
      <c r="E138" s="25"/>
      <c r="F138" s="25"/>
      <c r="G138" s="25"/>
      <c r="H138" s="25"/>
      <c r="I138" s="26"/>
      <c r="J138" s="26"/>
      <c r="K138" s="33"/>
      <c r="L138" s="33"/>
      <c r="M138" s="50"/>
      <c r="N138" s="50"/>
      <c r="O138" s="33"/>
      <c r="P138" s="57"/>
    </row>
    <row r="139" spans="2:16" ht="18">
      <c r="B139" s="21">
        <f>B134+1</f>
        <v>8</v>
      </c>
      <c r="C139" s="11"/>
      <c r="D139" s="68" t="s">
        <v>43</v>
      </c>
      <c r="E139" s="68"/>
      <c r="F139" s="68"/>
      <c r="G139" s="68"/>
      <c r="H139" s="68"/>
      <c r="I139" s="26"/>
      <c r="J139" s="26"/>
      <c r="K139" s="38">
        <f>SUM(K140:K142)</f>
        <v>6</v>
      </c>
      <c r="L139" s="38"/>
      <c r="M139" s="48">
        <f>SUM(M140:M142)</f>
        <v>4079.3759999999993</v>
      </c>
      <c r="N139" s="48">
        <f>SUM(N140:N142)</f>
        <v>0</v>
      </c>
      <c r="O139" s="37"/>
      <c r="P139" s="56" t="e">
        <f>M139/TotalCi</f>
        <v>#DIV/0!</v>
      </c>
    </row>
    <row r="140" spans="2:16" ht="18">
      <c r="B140" s="21"/>
      <c r="C140" s="11"/>
      <c r="D140" s="25"/>
      <c r="E140" s="25" t="s">
        <v>31</v>
      </c>
      <c r="F140" s="25"/>
      <c r="G140" s="25"/>
      <c r="H140" s="25"/>
      <c r="I140" s="26"/>
      <c r="J140" s="26"/>
      <c r="K140" s="33">
        <v>1</v>
      </c>
      <c r="L140" s="33"/>
      <c r="M140" s="50">
        <f>K140*[1]!Jour.conception</f>
        <v>679.896</v>
      </c>
      <c r="N140" s="50">
        <f>L140*[1]!Jour.conception</f>
        <v>0</v>
      </c>
      <c r="O140" s="33"/>
      <c r="P140" s="57"/>
    </row>
    <row r="141" spans="2:16" ht="18">
      <c r="B141" s="21"/>
      <c r="C141" s="11"/>
      <c r="D141" s="25"/>
      <c r="E141" s="25" t="s">
        <v>95</v>
      </c>
      <c r="F141" s="25"/>
      <c r="G141" s="25"/>
      <c r="H141" s="25"/>
      <c r="I141" s="26"/>
      <c r="J141" s="26"/>
      <c r="K141" s="33">
        <v>5</v>
      </c>
      <c r="L141" s="33"/>
      <c r="M141" s="50">
        <f>K141*[1]!Jour.conception</f>
        <v>3399.4799999999996</v>
      </c>
      <c r="N141" s="50">
        <f>L141*[1]!Jour.conception</f>
        <v>0</v>
      </c>
      <c r="O141" s="33"/>
      <c r="P141" s="57"/>
    </row>
    <row r="142" spans="2:16" ht="18">
      <c r="B142" s="21"/>
      <c r="C142" s="11"/>
      <c r="D142" s="25"/>
      <c r="E142" s="25"/>
      <c r="F142" s="25"/>
      <c r="G142" s="25"/>
      <c r="H142" s="25"/>
      <c r="I142" s="26"/>
      <c r="J142" s="26"/>
      <c r="K142" s="33"/>
      <c r="L142" s="33"/>
      <c r="M142" s="49"/>
      <c r="N142" s="49"/>
      <c r="O142" s="33"/>
      <c r="P142" s="57"/>
    </row>
    <row r="143" spans="2:16" ht="18">
      <c r="B143" s="21">
        <f>B139+1</f>
        <v>9</v>
      </c>
      <c r="C143" s="11"/>
      <c r="D143" s="68" t="s">
        <v>112</v>
      </c>
      <c r="E143" s="68"/>
      <c r="F143" s="68"/>
      <c r="G143" s="68"/>
      <c r="H143" s="68"/>
      <c r="I143" s="68"/>
      <c r="J143" s="68"/>
      <c r="K143" s="38">
        <f>SUM(K144:K147)</f>
        <v>1</v>
      </c>
      <c r="L143" s="38"/>
      <c r="M143" s="48">
        <f>SUM(M144:M147)</f>
        <v>11429.408</v>
      </c>
      <c r="N143" s="48">
        <f>SUM(N144:N147)</f>
        <v>11000</v>
      </c>
      <c r="O143" s="37"/>
      <c r="P143" s="56" t="e">
        <f>M143/TotalCi</f>
        <v>#DIV/0!</v>
      </c>
    </row>
    <row r="144" spans="2:16" ht="18">
      <c r="B144" s="21"/>
      <c r="C144" s="11"/>
      <c r="D144" s="25"/>
      <c r="E144" s="25" t="s">
        <v>33</v>
      </c>
      <c r="F144" s="25"/>
      <c r="G144" s="25"/>
      <c r="H144" s="25"/>
      <c r="I144" s="25"/>
      <c r="J144" s="25"/>
      <c r="K144" s="33">
        <v>1</v>
      </c>
      <c r="L144" s="33"/>
      <c r="M144" s="49">
        <f>K144*[1]!Jour.realisation</f>
        <v>429.40799999999996</v>
      </c>
      <c r="N144" s="49">
        <f>L144*[1]!Jour.realisation</f>
        <v>0</v>
      </c>
      <c r="O144" s="33"/>
      <c r="P144" s="57"/>
    </row>
    <row r="145" spans="2:16" ht="18">
      <c r="B145" s="21"/>
      <c r="C145" s="11"/>
      <c r="D145" s="25"/>
      <c r="E145" s="25" t="s">
        <v>35</v>
      </c>
      <c r="F145" s="25"/>
      <c r="G145" s="25"/>
      <c r="H145" s="25"/>
      <c r="I145" s="25"/>
      <c r="J145" s="25"/>
      <c r="K145" s="33"/>
      <c r="L145" s="33"/>
      <c r="M145" s="49">
        <v>6000</v>
      </c>
      <c r="N145" s="49">
        <v>6000</v>
      </c>
      <c r="O145" s="33"/>
      <c r="P145" s="57"/>
    </row>
    <row r="146" spans="2:16" ht="18">
      <c r="B146" s="21"/>
      <c r="C146" s="11"/>
      <c r="D146" s="25"/>
      <c r="E146" s="25" t="s">
        <v>34</v>
      </c>
      <c r="F146" s="25"/>
      <c r="G146" s="25"/>
      <c r="H146" s="25"/>
      <c r="I146" s="25"/>
      <c r="J146" s="25"/>
      <c r="K146" s="33"/>
      <c r="L146" s="33"/>
      <c r="M146" s="49">
        <v>5000</v>
      </c>
      <c r="N146" s="49">
        <v>5000</v>
      </c>
      <c r="O146" s="33"/>
      <c r="P146" s="57"/>
    </row>
    <row r="147" spans="2:16" ht="18">
      <c r="B147" s="21"/>
      <c r="C147" s="11"/>
      <c r="D147" s="25"/>
      <c r="E147" s="25"/>
      <c r="F147" s="25"/>
      <c r="G147" s="25"/>
      <c r="H147" s="25"/>
      <c r="I147" s="25"/>
      <c r="J147" s="25"/>
      <c r="K147" s="33"/>
      <c r="L147" s="33"/>
      <c r="M147" s="49"/>
      <c r="N147" s="49"/>
      <c r="O147" s="33"/>
      <c r="P147" s="57"/>
    </row>
    <row r="148" spans="1:16" ht="18">
      <c r="A148" s="2"/>
      <c r="B148" s="21">
        <f>B143+1</f>
        <v>10</v>
      </c>
      <c r="C148" s="11"/>
      <c r="D148" s="68" t="s">
        <v>113</v>
      </c>
      <c r="E148" s="68"/>
      <c r="F148" s="68"/>
      <c r="G148" s="68"/>
      <c r="H148" s="68"/>
      <c r="I148" s="68"/>
      <c r="J148" s="68"/>
      <c r="K148" s="38"/>
      <c r="L148" s="38"/>
      <c r="M148" s="48"/>
      <c r="N148" s="48"/>
      <c r="O148" s="37"/>
      <c r="P148" s="56" t="e">
        <f>M148/TotalCi</f>
        <v>#DIV/0!</v>
      </c>
    </row>
    <row r="149" spans="1:16" ht="18">
      <c r="A149" s="2"/>
      <c r="B149" s="21"/>
      <c r="C149" s="11"/>
      <c r="D149" s="25"/>
      <c r="E149" s="25"/>
      <c r="F149" s="25"/>
      <c r="G149" s="25"/>
      <c r="H149" s="25"/>
      <c r="I149" s="25"/>
      <c r="J149" s="25"/>
      <c r="K149" s="33"/>
      <c r="L149" s="33"/>
      <c r="M149" s="49"/>
      <c r="N149" s="49"/>
      <c r="O149" s="33"/>
      <c r="P149" s="57"/>
    </row>
    <row r="150" spans="1:16" ht="18">
      <c r="A150" s="2"/>
      <c r="B150" s="21">
        <f>B148+1</f>
        <v>11</v>
      </c>
      <c r="C150" s="11"/>
      <c r="D150" s="68" t="s">
        <v>44</v>
      </c>
      <c r="E150" s="68"/>
      <c r="F150" s="68"/>
      <c r="G150" s="68"/>
      <c r="H150" s="68"/>
      <c r="I150" s="26"/>
      <c r="J150" s="26"/>
      <c r="K150" s="38">
        <f>SUM(K151:K159)</f>
        <v>4</v>
      </c>
      <c r="L150" s="38"/>
      <c r="M150" s="48">
        <f>SUM(M151:M159)</f>
        <v>30676.32</v>
      </c>
      <c r="N150" s="48">
        <f>SUM(N151:N159)</f>
        <v>13500</v>
      </c>
      <c r="O150" s="37"/>
      <c r="P150" s="56" t="e">
        <f>M150/TotalCi</f>
        <v>#DIV/0!</v>
      </c>
    </row>
    <row r="151" spans="1:16" ht="18">
      <c r="A151" s="2"/>
      <c r="B151" s="21"/>
      <c r="C151" s="11"/>
      <c r="D151" s="25"/>
      <c r="E151" s="25" t="s">
        <v>36</v>
      </c>
      <c r="F151" s="25"/>
      <c r="G151" s="25"/>
      <c r="H151" s="25"/>
      <c r="I151" s="26"/>
      <c r="J151" s="26"/>
      <c r="K151" s="33">
        <v>1</v>
      </c>
      <c r="L151" s="33"/>
      <c r="M151" s="49">
        <f>10*K151*[1]!Jour.realisation</f>
        <v>4294.08</v>
      </c>
      <c r="N151" s="49">
        <f>10*L151*[1]!Jour.realisation</f>
        <v>0</v>
      </c>
      <c r="O151" s="33"/>
      <c r="P151" s="57"/>
    </row>
    <row r="152" spans="1:16" ht="18">
      <c r="A152" s="2"/>
      <c r="B152" s="21"/>
      <c r="C152" s="11"/>
      <c r="D152" s="25"/>
      <c r="E152" s="25" t="s">
        <v>37</v>
      </c>
      <c r="F152" s="25"/>
      <c r="G152" s="25"/>
      <c r="H152" s="25"/>
      <c r="I152" s="26"/>
      <c r="J152" s="26"/>
      <c r="K152" s="33">
        <v>0.5</v>
      </c>
      <c r="L152" s="33"/>
      <c r="M152" s="49">
        <f>10*K152*[1]!Jour.realisation</f>
        <v>2147.04</v>
      </c>
      <c r="N152" s="49">
        <f>10*L152*[1]!Jour.realisation</f>
        <v>0</v>
      </c>
      <c r="O152" s="33"/>
      <c r="P152" s="57"/>
    </row>
    <row r="153" spans="1:16" ht="18">
      <c r="A153" s="2"/>
      <c r="B153" s="21"/>
      <c r="C153" s="11"/>
      <c r="D153" s="25"/>
      <c r="E153" s="25" t="s">
        <v>38</v>
      </c>
      <c r="F153" s="25"/>
      <c r="G153" s="25"/>
      <c r="H153" s="25"/>
      <c r="I153" s="26"/>
      <c r="J153" s="26"/>
      <c r="K153" s="33">
        <v>0.5</v>
      </c>
      <c r="L153" s="33"/>
      <c r="M153" s="49">
        <f>10*K153*[1]!Jour.realisation</f>
        <v>2147.04</v>
      </c>
      <c r="N153" s="49">
        <f>10*L153*[1]!Jour.realisation</f>
        <v>0</v>
      </c>
      <c r="O153" s="33"/>
      <c r="P153" s="57"/>
    </row>
    <row r="154" spans="1:16" ht="18">
      <c r="A154" s="2"/>
      <c r="B154" s="21"/>
      <c r="C154" s="11"/>
      <c r="D154" s="25"/>
      <c r="E154" s="25" t="s">
        <v>39</v>
      </c>
      <c r="F154" s="25"/>
      <c r="G154" s="25"/>
      <c r="H154" s="25"/>
      <c r="I154" s="26"/>
      <c r="J154" s="26"/>
      <c r="K154" s="33">
        <v>1</v>
      </c>
      <c r="L154" s="33"/>
      <c r="M154" s="49">
        <f>10*K154*[1]!Jour.realisation</f>
        <v>4294.08</v>
      </c>
      <c r="N154" s="49">
        <f>10*L154*[1]!Jour.realisation</f>
        <v>0</v>
      </c>
      <c r="O154" s="33"/>
      <c r="P154" s="57"/>
    </row>
    <row r="155" spans="1:16" ht="18">
      <c r="A155" s="2"/>
      <c r="B155" s="21"/>
      <c r="C155" s="11"/>
      <c r="D155" s="25"/>
      <c r="E155" s="25" t="s">
        <v>61</v>
      </c>
      <c r="F155" s="25"/>
      <c r="G155" s="25"/>
      <c r="H155" s="25"/>
      <c r="I155" s="26"/>
      <c r="J155" s="26"/>
      <c r="K155" s="33">
        <v>1</v>
      </c>
      <c r="L155" s="33"/>
      <c r="M155" s="49">
        <f>10*K155*[1]!Jour.realisation</f>
        <v>4294.08</v>
      </c>
      <c r="N155" s="49">
        <f>10*L155*[1]!Jour.realisation</f>
        <v>0</v>
      </c>
      <c r="O155" s="33"/>
      <c r="P155" s="57"/>
    </row>
    <row r="156" spans="1:16" ht="18">
      <c r="A156" s="2"/>
      <c r="B156" s="21"/>
      <c r="C156" s="11"/>
      <c r="D156" s="25"/>
      <c r="E156" s="25" t="s">
        <v>62</v>
      </c>
      <c r="F156" s="25"/>
      <c r="G156" s="25"/>
      <c r="H156" s="25" t="s">
        <v>58</v>
      </c>
      <c r="I156" s="26"/>
      <c r="J156" s="25" t="s">
        <v>17</v>
      </c>
      <c r="K156" s="33"/>
      <c r="L156" s="33"/>
      <c r="M156" s="49">
        <f>10*1000</f>
        <v>10000</v>
      </c>
      <c r="N156" s="49">
        <f>10*1000</f>
        <v>10000</v>
      </c>
      <c r="O156" s="33"/>
      <c r="P156" s="57"/>
    </row>
    <row r="157" spans="1:16" ht="18">
      <c r="A157" s="2"/>
      <c r="B157" s="21"/>
      <c r="C157" s="11"/>
      <c r="D157" s="25"/>
      <c r="E157" s="25" t="s">
        <v>63</v>
      </c>
      <c r="F157" s="25"/>
      <c r="G157" s="25"/>
      <c r="H157" s="25">
        <v>200</v>
      </c>
      <c r="I157" s="26"/>
      <c r="J157" s="26"/>
      <c r="K157" s="33"/>
      <c r="L157" s="33"/>
      <c r="M157" s="49">
        <f>10*200</f>
        <v>2000</v>
      </c>
      <c r="N157" s="49">
        <f>10*200</f>
        <v>2000</v>
      </c>
      <c r="O157" s="33"/>
      <c r="P157" s="57"/>
    </row>
    <row r="158" spans="1:16" ht="18">
      <c r="A158" s="2"/>
      <c r="B158" s="21"/>
      <c r="C158" s="11"/>
      <c r="D158" s="25"/>
      <c r="E158" s="25" t="s">
        <v>64</v>
      </c>
      <c r="F158" s="25"/>
      <c r="G158" s="25"/>
      <c r="H158" s="25">
        <v>150</v>
      </c>
      <c r="I158" s="26"/>
      <c r="J158" s="26"/>
      <c r="K158" s="33"/>
      <c r="L158" s="33"/>
      <c r="M158" s="49">
        <f>10*150</f>
        <v>1500</v>
      </c>
      <c r="N158" s="49">
        <f>10*150</f>
        <v>1500</v>
      </c>
      <c r="O158" s="33"/>
      <c r="P158" s="57"/>
    </row>
    <row r="159" spans="1:16" ht="18">
      <c r="A159" s="2"/>
      <c r="B159" s="21"/>
      <c r="C159" s="11"/>
      <c r="D159" s="25"/>
      <c r="E159" s="25"/>
      <c r="F159" s="25"/>
      <c r="G159" s="25"/>
      <c r="H159" s="25"/>
      <c r="I159" s="26"/>
      <c r="J159" s="26"/>
      <c r="K159" s="33"/>
      <c r="L159" s="33"/>
      <c r="M159" s="49"/>
      <c r="N159" s="49"/>
      <c r="O159" s="33"/>
      <c r="P159" s="57"/>
    </row>
    <row r="160" spans="1:16" ht="18">
      <c r="A160" s="2"/>
      <c r="B160" s="21">
        <f>B150+1</f>
        <v>12</v>
      </c>
      <c r="C160" s="11"/>
      <c r="D160" s="68" t="s">
        <v>45</v>
      </c>
      <c r="E160" s="68"/>
      <c r="F160" s="68"/>
      <c r="G160" s="68"/>
      <c r="H160" s="68"/>
      <c r="I160" s="26"/>
      <c r="J160" s="26"/>
      <c r="K160" s="38">
        <f>SUM(K161:K162)</f>
        <v>0</v>
      </c>
      <c r="L160" s="38"/>
      <c r="M160" s="48">
        <f>SUM(M161:M162)</f>
        <v>0</v>
      </c>
      <c r="N160" s="48">
        <f>SUM(N161:N162)</f>
        <v>0</v>
      </c>
      <c r="O160" s="37"/>
      <c r="P160" s="56" t="e">
        <f>M160/TotalCi</f>
        <v>#DIV/0!</v>
      </c>
    </row>
    <row r="161" spans="1:16" ht="18">
      <c r="A161" s="2"/>
      <c r="B161" s="21"/>
      <c r="C161" s="11"/>
      <c r="D161" s="25"/>
      <c r="E161" s="25" t="s">
        <v>19</v>
      </c>
      <c r="F161" s="25"/>
      <c r="G161" s="25"/>
      <c r="H161" s="25"/>
      <c r="I161" s="26"/>
      <c r="J161" s="26"/>
      <c r="K161" s="33"/>
      <c r="L161" s="33"/>
      <c r="M161" s="49"/>
      <c r="N161" s="49"/>
      <c r="O161" s="33"/>
      <c r="P161" s="57"/>
    </row>
    <row r="162" spans="1:16" ht="18">
      <c r="A162" s="2"/>
      <c r="B162" s="21"/>
      <c r="C162" s="11"/>
      <c r="D162" s="25"/>
      <c r="E162" s="25"/>
      <c r="F162" s="25"/>
      <c r="G162" s="25"/>
      <c r="H162" s="25"/>
      <c r="I162" s="26"/>
      <c r="J162" s="26"/>
      <c r="K162" s="33"/>
      <c r="L162" s="33"/>
      <c r="M162" s="49"/>
      <c r="N162" s="49"/>
      <c r="O162" s="33"/>
      <c r="P162" s="57"/>
    </row>
    <row r="163" spans="1:16" ht="18">
      <c r="A163" s="2"/>
      <c r="B163" s="21">
        <f>B160+1</f>
        <v>13</v>
      </c>
      <c r="C163" s="11"/>
      <c r="D163" s="68" t="s">
        <v>46</v>
      </c>
      <c r="E163" s="68"/>
      <c r="F163" s="68"/>
      <c r="G163" s="68"/>
      <c r="H163" s="68"/>
      <c r="I163" s="68"/>
      <c r="J163" s="26"/>
      <c r="K163" s="38">
        <f>SUM(K164:K170)</f>
        <v>8</v>
      </c>
      <c r="L163" s="38"/>
      <c r="M163" s="48">
        <f>SUM(M164:M170)</f>
        <v>6368.576</v>
      </c>
      <c r="N163" s="48">
        <f>SUM(N164:N170)</f>
        <v>500</v>
      </c>
      <c r="O163" s="37"/>
      <c r="P163" s="56" t="e">
        <f>M163/TotalCi</f>
        <v>#DIV/0!</v>
      </c>
    </row>
    <row r="164" spans="1:16" ht="18">
      <c r="A164" s="2"/>
      <c r="B164" s="21"/>
      <c r="C164" s="11"/>
      <c r="D164" s="25"/>
      <c r="E164" s="25" t="s">
        <v>67</v>
      </c>
      <c r="F164" s="25"/>
      <c r="G164" s="25"/>
      <c r="H164" s="25"/>
      <c r="I164" s="25"/>
      <c r="J164" s="26"/>
      <c r="K164" s="33">
        <v>2</v>
      </c>
      <c r="L164" s="33"/>
      <c r="M164" s="49">
        <f>4*K164*[1]!Jour.realisation</f>
        <v>3435.2639999999997</v>
      </c>
      <c r="N164" s="49">
        <f>4*L164*[1]!Jour.realisation</f>
        <v>0</v>
      </c>
      <c r="O164" s="33"/>
      <c r="P164" s="57"/>
    </row>
    <row r="165" spans="1:16" ht="18">
      <c r="A165" s="2"/>
      <c r="B165" s="21"/>
      <c r="C165" s="11"/>
      <c r="D165" s="25"/>
      <c r="E165" s="25" t="s">
        <v>71</v>
      </c>
      <c r="F165" s="25"/>
      <c r="G165" s="25"/>
      <c r="H165" s="25"/>
      <c r="I165" s="25"/>
      <c r="J165" s="26"/>
      <c r="K165" s="33">
        <v>5</v>
      </c>
      <c r="L165" s="33"/>
      <c r="M165" s="49">
        <f>K165*[1]!Jour.production</f>
        <v>1431.36</v>
      </c>
      <c r="N165" s="49">
        <f>L165*[1]!Jour.production</f>
        <v>0</v>
      </c>
      <c r="O165" s="33"/>
      <c r="P165" s="57"/>
    </row>
    <row r="166" spans="1:16" ht="18">
      <c r="A166" s="2"/>
      <c r="B166" s="21"/>
      <c r="C166" s="11"/>
      <c r="D166" s="25"/>
      <c r="E166" s="25" t="s">
        <v>68</v>
      </c>
      <c r="F166" s="25"/>
      <c r="G166" s="25"/>
      <c r="H166" s="25"/>
      <c r="I166" s="25"/>
      <c r="J166" s="26"/>
      <c r="K166" s="33">
        <v>0.5</v>
      </c>
      <c r="L166" s="33"/>
      <c r="M166" s="49">
        <f>K166*[1]!Jour.production</f>
        <v>143.136</v>
      </c>
      <c r="N166" s="49">
        <f>L166*[1]!Jour.production</f>
        <v>0</v>
      </c>
      <c r="O166" s="33"/>
      <c r="P166" s="57"/>
    </row>
    <row r="167" spans="1:16" ht="18">
      <c r="A167" s="2"/>
      <c r="B167" s="21"/>
      <c r="C167" s="11"/>
      <c r="D167" s="25"/>
      <c r="E167" s="25" t="s">
        <v>69</v>
      </c>
      <c r="F167" s="25"/>
      <c r="G167" s="25"/>
      <c r="H167" s="25"/>
      <c r="I167" s="25"/>
      <c r="J167" s="26"/>
      <c r="K167" s="33">
        <v>0.5</v>
      </c>
      <c r="L167" s="33"/>
      <c r="M167" s="49">
        <f>4*K167*[1]!Jour.realisation</f>
        <v>858.8159999999999</v>
      </c>
      <c r="N167" s="49">
        <f>4*L167*[1]!Jour.realisation</f>
        <v>0</v>
      </c>
      <c r="O167" s="33"/>
      <c r="P167" s="57"/>
    </row>
    <row r="168" spans="1:16" ht="18">
      <c r="A168" s="2"/>
      <c r="B168" s="21"/>
      <c r="C168" s="11"/>
      <c r="D168" s="25"/>
      <c r="E168" s="25" t="s">
        <v>70</v>
      </c>
      <c r="F168" s="25"/>
      <c r="G168" s="25"/>
      <c r="H168" s="25"/>
      <c r="I168" s="25"/>
      <c r="J168" s="26"/>
      <c r="K168" s="33"/>
      <c r="L168" s="33"/>
      <c r="M168" s="49">
        <v>250</v>
      </c>
      <c r="N168" s="49">
        <v>250</v>
      </c>
      <c r="O168" s="33"/>
      <c r="P168" s="57"/>
    </row>
    <row r="169" spans="1:16" ht="18">
      <c r="A169" s="2"/>
      <c r="B169" s="21"/>
      <c r="C169" s="11"/>
      <c r="D169" s="25"/>
      <c r="E169" s="25" t="s">
        <v>72</v>
      </c>
      <c r="F169" s="25"/>
      <c r="G169" s="25"/>
      <c r="H169" s="25"/>
      <c r="I169" s="25"/>
      <c r="J169" s="26"/>
      <c r="K169" s="33"/>
      <c r="L169" s="33"/>
      <c r="M169" s="49">
        <v>250</v>
      </c>
      <c r="N169" s="49">
        <v>250</v>
      </c>
      <c r="O169" s="33"/>
      <c r="P169" s="57"/>
    </row>
    <row r="170" spans="1:16" ht="18">
      <c r="A170" s="2"/>
      <c r="B170" s="21"/>
      <c r="C170" s="11"/>
      <c r="D170" s="25"/>
      <c r="E170" s="25"/>
      <c r="F170" s="25"/>
      <c r="G170" s="25"/>
      <c r="H170" s="25"/>
      <c r="I170" s="25"/>
      <c r="J170" s="26"/>
      <c r="K170" s="33"/>
      <c r="L170" s="33"/>
      <c r="M170" s="49"/>
      <c r="N170" s="49"/>
      <c r="O170" s="33"/>
      <c r="P170" s="57"/>
    </row>
    <row r="171" spans="1:16" ht="18">
      <c r="A171" s="2"/>
      <c r="B171" s="21">
        <f>B163+1</f>
        <v>14</v>
      </c>
      <c r="C171" s="11"/>
      <c r="D171" s="68" t="s">
        <v>86</v>
      </c>
      <c r="E171" s="68"/>
      <c r="F171" s="68"/>
      <c r="G171" s="68"/>
      <c r="H171" s="68"/>
      <c r="I171" s="68"/>
      <c r="J171" s="26"/>
      <c r="K171" s="38">
        <f>SUM(K172:K173)</f>
        <v>0</v>
      </c>
      <c r="L171" s="38"/>
      <c r="M171" s="48">
        <f>SUM(M172:M173)</f>
        <v>2000</v>
      </c>
      <c r="N171" s="48">
        <f>SUM(N172:N173)</f>
        <v>2000</v>
      </c>
      <c r="O171" s="37"/>
      <c r="P171" s="56" t="e">
        <f>M171/TotalCi</f>
        <v>#DIV/0!</v>
      </c>
    </row>
    <row r="172" spans="1:16" ht="18">
      <c r="A172" s="2"/>
      <c r="B172" s="21"/>
      <c r="C172" s="11"/>
      <c r="D172" s="25"/>
      <c r="E172" s="25" t="s">
        <v>73</v>
      </c>
      <c r="F172" s="25"/>
      <c r="G172" s="25"/>
      <c r="H172" s="25"/>
      <c r="I172" s="25"/>
      <c r="J172" s="26"/>
      <c r="K172" s="33"/>
      <c r="L172" s="33"/>
      <c r="M172" s="49">
        <v>2000</v>
      </c>
      <c r="N172" s="49">
        <v>2000</v>
      </c>
      <c r="O172" s="33"/>
      <c r="P172" s="57"/>
    </row>
    <row r="173" spans="1:16" ht="18">
      <c r="A173" s="2"/>
      <c r="B173" s="21"/>
      <c r="C173" s="11"/>
      <c r="D173" s="25"/>
      <c r="E173" s="25"/>
      <c r="F173" s="25"/>
      <c r="G173" s="25"/>
      <c r="H173" s="25"/>
      <c r="I173" s="25"/>
      <c r="J173" s="26"/>
      <c r="K173" s="33"/>
      <c r="L173" s="33"/>
      <c r="M173" s="49"/>
      <c r="N173" s="49"/>
      <c r="O173" s="33"/>
      <c r="P173" s="57"/>
    </row>
    <row r="174" spans="1:16" ht="18">
      <c r="A174" s="2"/>
      <c r="B174" s="21">
        <f>B171+1</f>
        <v>15</v>
      </c>
      <c r="C174" s="11"/>
      <c r="D174" s="68" t="s">
        <v>101</v>
      </c>
      <c r="E174" s="68"/>
      <c r="F174" s="68"/>
      <c r="G174" s="68"/>
      <c r="H174" s="68"/>
      <c r="I174" s="68"/>
      <c r="J174" s="68"/>
      <c r="K174" s="38">
        <f>SUM(K175:K179)</f>
        <v>0</v>
      </c>
      <c r="L174" s="38"/>
      <c r="M174" s="48">
        <f>SUM(M175:M179)</f>
        <v>4500</v>
      </c>
      <c r="N174" s="48">
        <f>SUM(N175:N179)</f>
        <v>4500</v>
      </c>
      <c r="O174" s="37"/>
      <c r="P174" s="56" t="e">
        <f>M174/TotalCi</f>
        <v>#DIV/0!</v>
      </c>
    </row>
    <row r="175" spans="1:16" ht="18">
      <c r="A175" s="2"/>
      <c r="B175" s="21"/>
      <c r="C175" s="11"/>
      <c r="D175" s="25"/>
      <c r="E175" s="25" t="s">
        <v>102</v>
      </c>
      <c r="F175" s="25"/>
      <c r="G175" s="25"/>
      <c r="H175" s="25"/>
      <c r="I175" s="25"/>
      <c r="J175" s="25"/>
      <c r="K175" s="33"/>
      <c r="L175" s="33"/>
      <c r="M175" s="49">
        <v>2000</v>
      </c>
      <c r="N175" s="49">
        <v>2000</v>
      </c>
      <c r="O175" s="33"/>
      <c r="P175" s="57"/>
    </row>
    <row r="176" spans="1:16" ht="18">
      <c r="A176" s="2"/>
      <c r="B176" s="21"/>
      <c r="C176" s="11"/>
      <c r="D176" s="25"/>
      <c r="E176" s="25" t="s">
        <v>103</v>
      </c>
      <c r="F176" s="25"/>
      <c r="G176" s="25"/>
      <c r="H176" s="25"/>
      <c r="I176" s="25"/>
      <c r="J176" s="25"/>
      <c r="K176" s="33"/>
      <c r="L176" s="33"/>
      <c r="M176" s="49">
        <v>1000</v>
      </c>
      <c r="N176" s="49">
        <v>1000</v>
      </c>
      <c r="O176" s="33"/>
      <c r="P176" s="57"/>
    </row>
    <row r="177" spans="1:16" ht="18">
      <c r="A177" s="2"/>
      <c r="B177" s="21"/>
      <c r="C177" s="11"/>
      <c r="D177" s="25"/>
      <c r="E177" s="25" t="s">
        <v>104</v>
      </c>
      <c r="F177" s="25"/>
      <c r="G177" s="25"/>
      <c r="H177" s="25"/>
      <c r="I177" s="25"/>
      <c r="J177" s="25"/>
      <c r="K177" s="33"/>
      <c r="L177" s="33"/>
      <c r="M177" s="49">
        <v>1000</v>
      </c>
      <c r="N177" s="49">
        <v>1000</v>
      </c>
      <c r="O177" s="33"/>
      <c r="P177" s="57"/>
    </row>
    <row r="178" spans="1:16" ht="18">
      <c r="A178" s="2"/>
      <c r="B178" s="21"/>
      <c r="C178" s="11"/>
      <c r="D178" s="25"/>
      <c r="E178" s="25" t="s">
        <v>105</v>
      </c>
      <c r="F178" s="25"/>
      <c r="G178" s="25"/>
      <c r="H178" s="25"/>
      <c r="I178" s="25"/>
      <c r="J178" s="25"/>
      <c r="K178" s="33"/>
      <c r="L178" s="33"/>
      <c r="M178" s="49">
        <v>500</v>
      </c>
      <c r="N178" s="49">
        <v>500</v>
      </c>
      <c r="O178" s="33"/>
      <c r="P178" s="57"/>
    </row>
    <row r="179" spans="1:16" ht="18">
      <c r="A179" s="2"/>
      <c r="B179" s="21"/>
      <c r="C179" s="11"/>
      <c r="D179" s="25"/>
      <c r="E179" s="25"/>
      <c r="F179" s="25"/>
      <c r="G179" s="25"/>
      <c r="H179" s="25"/>
      <c r="I179" s="25"/>
      <c r="J179" s="25"/>
      <c r="K179" s="33"/>
      <c r="L179" s="33"/>
      <c r="M179" s="49"/>
      <c r="N179" s="49"/>
      <c r="O179" s="33"/>
      <c r="P179" s="57"/>
    </row>
    <row r="180" spans="1:16" ht="18">
      <c r="A180" s="2"/>
      <c r="B180" s="21">
        <f>B174+1</f>
        <v>16</v>
      </c>
      <c r="C180" s="11"/>
      <c r="D180" s="68" t="s">
        <v>118</v>
      </c>
      <c r="E180" s="68"/>
      <c r="F180" s="68"/>
      <c r="G180" s="68"/>
      <c r="H180" s="68"/>
      <c r="I180" s="68"/>
      <c r="J180" s="68"/>
      <c r="K180" s="38">
        <f>SUM(K181:K182)</f>
        <v>0</v>
      </c>
      <c r="L180" s="38"/>
      <c r="M180" s="48">
        <f>SUM(M181:M182)</f>
        <v>0</v>
      </c>
      <c r="N180" s="48">
        <f>SUM(N181:N182)</f>
        <v>0</v>
      </c>
      <c r="O180" s="37"/>
      <c r="P180" s="56" t="e">
        <f>M180/TotalCi</f>
        <v>#DIV/0!</v>
      </c>
    </row>
    <row r="181" spans="1:16" ht="18">
      <c r="A181" s="2"/>
      <c r="B181" s="21"/>
      <c r="C181" s="11"/>
      <c r="D181" s="25"/>
      <c r="E181" s="25"/>
      <c r="F181" s="25"/>
      <c r="G181" s="25"/>
      <c r="H181" s="25"/>
      <c r="I181" s="25"/>
      <c r="J181" s="25"/>
      <c r="K181" s="33"/>
      <c r="L181" s="33"/>
      <c r="M181" s="49"/>
      <c r="N181" s="49"/>
      <c r="O181" s="33"/>
      <c r="P181" s="57"/>
    </row>
    <row r="182" spans="1:16" ht="18">
      <c r="A182" s="2"/>
      <c r="B182" s="21"/>
      <c r="C182" s="11"/>
      <c r="D182" s="25"/>
      <c r="E182" s="25"/>
      <c r="F182" s="25"/>
      <c r="G182" s="25"/>
      <c r="H182" s="25"/>
      <c r="I182" s="25"/>
      <c r="J182" s="25"/>
      <c r="K182" s="33"/>
      <c r="L182" s="33"/>
      <c r="M182" s="49"/>
      <c r="N182" s="49"/>
      <c r="O182" s="33"/>
      <c r="P182" s="57"/>
    </row>
    <row r="183" spans="1:16" ht="18">
      <c r="A183" s="2"/>
      <c r="B183" s="21">
        <f>B180+1</f>
        <v>17</v>
      </c>
      <c r="C183" s="11"/>
      <c r="D183" s="68" t="s">
        <v>16</v>
      </c>
      <c r="E183" s="68"/>
      <c r="F183" s="68"/>
      <c r="G183" s="68"/>
      <c r="H183" s="68"/>
      <c r="I183" s="26"/>
      <c r="J183" s="26"/>
      <c r="K183" s="38">
        <f>SUM(K184:K185)</f>
        <v>0</v>
      </c>
      <c r="L183" s="38"/>
      <c r="M183" s="48">
        <f>SUM(M184:M185)</f>
        <v>0</v>
      </c>
      <c r="N183" s="48">
        <f>SUM(N184:N185)</f>
        <v>0</v>
      </c>
      <c r="O183" s="37"/>
      <c r="P183" s="56" t="e">
        <f>M183/TotalCi</f>
        <v>#DIV/0!</v>
      </c>
    </row>
    <row r="184" spans="1:16" ht="18">
      <c r="A184" s="2"/>
      <c r="B184" s="21"/>
      <c r="C184" s="11"/>
      <c r="D184" s="25"/>
      <c r="E184" s="25" t="s">
        <v>78</v>
      </c>
      <c r="F184" s="25"/>
      <c r="G184" s="25"/>
      <c r="H184" s="25"/>
      <c r="I184" s="26"/>
      <c r="J184" s="26"/>
      <c r="K184" s="33"/>
      <c r="L184" s="33"/>
      <c r="M184" s="49"/>
      <c r="N184" s="49"/>
      <c r="O184" s="33"/>
      <c r="P184" s="57"/>
    </row>
    <row r="185" spans="1:16" ht="18">
      <c r="A185" s="2"/>
      <c r="B185" s="21"/>
      <c r="C185" s="11"/>
      <c r="D185" s="25"/>
      <c r="E185" s="25"/>
      <c r="F185" s="25"/>
      <c r="G185" s="25"/>
      <c r="H185" s="25"/>
      <c r="I185" s="26"/>
      <c r="J185" s="26"/>
      <c r="K185" s="33"/>
      <c r="L185" s="33"/>
      <c r="M185" s="49"/>
      <c r="N185" s="49"/>
      <c r="O185" s="33"/>
      <c r="P185" s="57"/>
    </row>
    <row r="186" spans="1:16" ht="18">
      <c r="A186" s="2"/>
      <c r="B186" s="21">
        <f>B183+1</f>
        <v>18</v>
      </c>
      <c r="C186" s="11"/>
      <c r="D186" s="68" t="s">
        <v>89</v>
      </c>
      <c r="E186" s="68"/>
      <c r="F186" s="68"/>
      <c r="G186" s="68"/>
      <c r="H186" s="26"/>
      <c r="I186" s="26"/>
      <c r="J186" s="26"/>
      <c r="K186" s="38">
        <f>SUM(K187:K188)</f>
        <v>0</v>
      </c>
      <c r="L186" s="38"/>
      <c r="M186" s="48">
        <f>SUM(M187:M188)</f>
        <v>0</v>
      </c>
      <c r="N186" s="48">
        <f>SUM(N187:N188)</f>
        <v>0</v>
      </c>
      <c r="O186" s="37"/>
      <c r="P186" s="56" t="e">
        <f>M186/TotalCi</f>
        <v>#DIV/0!</v>
      </c>
    </row>
    <row r="187" spans="1:16" ht="18">
      <c r="A187" s="2"/>
      <c r="B187" s="21"/>
      <c r="C187" s="11"/>
      <c r="D187" s="25"/>
      <c r="E187" s="25"/>
      <c r="F187" s="25"/>
      <c r="G187" s="25"/>
      <c r="H187" s="26"/>
      <c r="I187" s="26"/>
      <c r="J187" s="26"/>
      <c r="K187" s="33"/>
      <c r="L187" s="33"/>
      <c r="M187" s="49"/>
      <c r="N187" s="49"/>
      <c r="O187" s="33"/>
      <c r="P187" s="57"/>
    </row>
    <row r="188" spans="1:16" ht="18">
      <c r="A188" s="2"/>
      <c r="B188" s="21">
        <f>B186+1</f>
        <v>19</v>
      </c>
      <c r="C188" s="11"/>
      <c r="D188" s="68" t="s">
        <v>87</v>
      </c>
      <c r="E188" s="68"/>
      <c r="F188" s="68"/>
      <c r="G188" s="68"/>
      <c r="H188" s="68"/>
      <c r="I188" s="68"/>
      <c r="J188" s="68"/>
      <c r="K188" s="38">
        <f>SUM(K189:K190)</f>
        <v>0</v>
      </c>
      <c r="L188" s="38"/>
      <c r="M188" s="48">
        <f>SUM(M189:M190)</f>
        <v>0</v>
      </c>
      <c r="N188" s="48">
        <f>SUM(N189:N190)</f>
        <v>0</v>
      </c>
      <c r="O188" s="37"/>
      <c r="P188" s="56" t="e">
        <f>M188/TotalCi</f>
        <v>#DIV/0!</v>
      </c>
    </row>
    <row r="189" spans="1:16" ht="18">
      <c r="A189" s="2"/>
      <c r="B189" s="21"/>
      <c r="C189" s="11"/>
      <c r="D189" s="25"/>
      <c r="E189" s="25"/>
      <c r="F189" s="25"/>
      <c r="G189" s="25"/>
      <c r="H189" s="25"/>
      <c r="I189" s="25"/>
      <c r="J189" s="25"/>
      <c r="K189" s="33"/>
      <c r="L189" s="33"/>
      <c r="M189" s="49"/>
      <c r="N189" s="49"/>
      <c r="O189" s="33"/>
      <c r="P189" s="57"/>
    </row>
    <row r="190" spans="1:16" ht="18">
      <c r="A190" s="2"/>
      <c r="B190" s="21"/>
      <c r="C190" s="11"/>
      <c r="D190" s="25"/>
      <c r="E190" s="25"/>
      <c r="F190" s="25"/>
      <c r="G190" s="25"/>
      <c r="H190" s="25"/>
      <c r="I190" s="25"/>
      <c r="J190" s="25"/>
      <c r="K190" s="33"/>
      <c r="L190" s="33"/>
      <c r="M190" s="49"/>
      <c r="N190" s="49"/>
      <c r="O190" s="33"/>
      <c r="P190" s="57"/>
    </row>
    <row r="191" spans="1:16" ht="18">
      <c r="A191" s="2"/>
      <c r="B191" s="21">
        <f>B188+1</f>
        <v>20</v>
      </c>
      <c r="C191" s="11"/>
      <c r="D191" s="68" t="s">
        <v>88</v>
      </c>
      <c r="E191" s="68"/>
      <c r="F191" s="68"/>
      <c r="G191" s="68"/>
      <c r="H191" s="68"/>
      <c r="I191" s="68"/>
      <c r="J191" s="68"/>
      <c r="K191" s="38">
        <f>SUM(K192:K193)</f>
        <v>1</v>
      </c>
      <c r="L191" s="38"/>
      <c r="M191" s="48">
        <f>SUM(M192:M193)</f>
        <v>286.272</v>
      </c>
      <c r="N191" s="48">
        <f>SUM(N192:N193)</f>
        <v>0</v>
      </c>
      <c r="O191" s="37"/>
      <c r="P191" s="56" t="e">
        <f>M191/TotalCi</f>
        <v>#DIV/0!</v>
      </c>
    </row>
    <row r="192" spans="1:16" ht="18">
      <c r="A192" s="2"/>
      <c r="B192" s="19"/>
      <c r="C192" s="1"/>
      <c r="D192" s="32"/>
      <c r="E192" s="25" t="s">
        <v>79</v>
      </c>
      <c r="F192" s="32"/>
      <c r="G192" s="32"/>
      <c r="H192" s="32"/>
      <c r="I192" s="32"/>
      <c r="J192" s="25"/>
      <c r="K192" s="33">
        <v>1</v>
      </c>
      <c r="L192" s="33"/>
      <c r="M192" s="49">
        <f>K192*[1]!Jour.production</f>
        <v>286.272</v>
      </c>
      <c r="N192" s="49">
        <f>L192*[1]!Jour.production</f>
        <v>0</v>
      </c>
      <c r="P192" s="59"/>
    </row>
    <row r="193" spans="1:16" ht="18">
      <c r="A193" s="2"/>
      <c r="B193" s="19"/>
      <c r="C193" s="1"/>
      <c r="D193" s="32"/>
      <c r="E193" s="25" t="s">
        <v>80</v>
      </c>
      <c r="F193" s="32"/>
      <c r="G193" s="32"/>
      <c r="H193" s="32"/>
      <c r="I193" s="32"/>
      <c r="J193" s="25"/>
      <c r="K193" s="33"/>
      <c r="L193" s="33"/>
      <c r="M193" s="49"/>
      <c r="N193" s="49"/>
      <c r="P193" s="59"/>
    </row>
    <row r="194" spans="1:16" ht="18">
      <c r="A194" s="2"/>
      <c r="B194" s="19"/>
      <c r="C194" s="1"/>
      <c r="D194" s="32"/>
      <c r="E194" s="25"/>
      <c r="F194" s="32"/>
      <c r="G194" s="32"/>
      <c r="H194" s="32"/>
      <c r="I194" s="32"/>
      <c r="J194" s="25"/>
      <c r="K194" s="3"/>
      <c r="M194" s="42"/>
      <c r="N194" s="42"/>
      <c r="P194" s="59"/>
    </row>
    <row r="195" spans="1:13" ht="18">
      <c r="A195" s="2"/>
      <c r="B195" s="19"/>
      <c r="C195" s="1"/>
      <c r="D195" s="32"/>
      <c r="E195" s="32"/>
      <c r="F195" s="32"/>
      <c r="G195" s="32"/>
      <c r="H195" s="32"/>
      <c r="I195" s="32"/>
      <c r="J195" s="25"/>
      <c r="K195" s="3"/>
      <c r="M195" s="42"/>
    </row>
    <row r="196" spans="1:16" ht="18">
      <c r="A196" s="2"/>
      <c r="B196" s="19"/>
      <c r="C196" s="1"/>
      <c r="D196" s="25" t="s">
        <v>85</v>
      </c>
      <c r="E196" s="32"/>
      <c r="F196" s="32"/>
      <c r="G196" s="32"/>
      <c r="H196" s="32"/>
      <c r="I196" s="32"/>
      <c r="J196" s="25"/>
      <c r="K196" s="23"/>
      <c r="M196" s="60">
        <f>M104-N104</f>
        <v>37895.255999999994</v>
      </c>
      <c r="N196" s="51"/>
      <c r="O196" s="23"/>
      <c r="P196" s="31"/>
    </row>
    <row r="197" spans="1:13" ht="18">
      <c r="A197" s="2"/>
      <c r="B197" s="19"/>
      <c r="C197" s="1"/>
      <c r="D197" s="7"/>
      <c r="E197" s="7"/>
      <c r="F197" s="7"/>
      <c r="G197" s="7"/>
      <c r="H197" s="7"/>
      <c r="I197" s="7"/>
      <c r="J197" s="1"/>
      <c r="K197" s="3"/>
      <c r="M197" s="42"/>
    </row>
    <row r="198" spans="1:16" ht="19.5">
      <c r="A198" s="15" t="s">
        <v>106</v>
      </c>
      <c r="B198" s="20"/>
      <c r="C198" s="9"/>
      <c r="D198" s="16"/>
      <c r="E198" s="16"/>
      <c r="F198" s="16"/>
      <c r="G198" s="16"/>
      <c r="H198" s="16"/>
      <c r="I198" s="16"/>
      <c r="J198" s="9"/>
      <c r="K198" s="29"/>
      <c r="L198" s="10"/>
      <c r="M198" s="52"/>
      <c r="N198" s="10"/>
      <c r="O198" s="10"/>
      <c r="P198" s="10"/>
    </row>
    <row r="199" spans="1:16" ht="18">
      <c r="A199" s="8"/>
      <c r="B199" s="20"/>
      <c r="C199" s="9"/>
      <c r="D199" s="16"/>
      <c r="E199" s="16"/>
      <c r="F199" s="16"/>
      <c r="G199" s="16"/>
      <c r="H199" s="16"/>
      <c r="I199" s="16"/>
      <c r="J199" s="9"/>
      <c r="K199" s="29"/>
      <c r="L199" s="10"/>
      <c r="M199" s="52"/>
      <c r="N199" s="10"/>
      <c r="O199" s="10"/>
      <c r="P199" s="10"/>
    </row>
    <row r="200" spans="1:16" ht="18">
      <c r="A200" s="8"/>
      <c r="B200" s="20"/>
      <c r="C200" s="9"/>
      <c r="D200" s="9" t="s">
        <v>49</v>
      </c>
      <c r="E200" s="16"/>
      <c r="F200" s="16"/>
      <c r="G200" s="16"/>
      <c r="H200" s="16"/>
      <c r="I200" s="16"/>
      <c r="J200" s="9"/>
      <c r="K200" s="29"/>
      <c r="L200" s="10"/>
      <c r="M200" s="61">
        <f>M7</f>
        <v>72568.12399999998</v>
      </c>
      <c r="N200" s="10"/>
      <c r="O200" s="10"/>
      <c r="P200" s="62">
        <f>M200/M202</f>
        <v>0.4550770465294288</v>
      </c>
    </row>
    <row r="201" spans="1:16" ht="18">
      <c r="A201" s="8"/>
      <c r="B201" s="20"/>
      <c r="C201" s="9"/>
      <c r="D201" s="9" t="s">
        <v>47</v>
      </c>
      <c r="E201" s="16"/>
      <c r="F201" s="16"/>
      <c r="G201" s="16"/>
      <c r="H201" s="16"/>
      <c r="I201" s="16"/>
      <c r="J201" s="9"/>
      <c r="K201" s="29"/>
      <c r="L201" s="10"/>
      <c r="M201" s="61">
        <f>M104</f>
        <v>86895.256</v>
      </c>
      <c r="N201" s="10"/>
      <c r="O201" s="10"/>
      <c r="P201" s="62">
        <f>M201/M202</f>
        <v>0.5449229534705712</v>
      </c>
    </row>
    <row r="202" spans="1:16" ht="18">
      <c r="A202" s="8"/>
      <c r="B202" s="20"/>
      <c r="C202" s="9"/>
      <c r="D202" s="9" t="s">
        <v>48</v>
      </c>
      <c r="E202" s="16"/>
      <c r="F202" s="16"/>
      <c r="G202" s="16"/>
      <c r="H202" s="16"/>
      <c r="I202" s="16"/>
      <c r="J202" s="9"/>
      <c r="K202" s="29"/>
      <c r="L202" s="10"/>
      <c r="M202" s="63">
        <f>M200+M201</f>
        <v>159463.37999999998</v>
      </c>
      <c r="N202" s="10"/>
      <c r="O202" s="10"/>
      <c r="P202" s="10"/>
    </row>
    <row r="203" spans="1:16" ht="18">
      <c r="A203" s="8"/>
      <c r="B203" s="20"/>
      <c r="C203" s="9"/>
      <c r="D203" s="16"/>
      <c r="E203" s="16"/>
      <c r="F203" s="16"/>
      <c r="G203" s="16"/>
      <c r="H203" s="16"/>
      <c r="I203" s="16"/>
      <c r="J203" s="9"/>
      <c r="K203" s="29"/>
      <c r="L203" s="10"/>
      <c r="M203" s="52"/>
      <c r="N203" s="10"/>
      <c r="O203" s="10"/>
      <c r="P203" s="10"/>
    </row>
    <row r="204" spans="1:16" ht="18">
      <c r="A204" s="8"/>
      <c r="B204" s="20"/>
      <c r="C204" s="9"/>
      <c r="D204" s="9" t="s">
        <v>107</v>
      </c>
      <c r="E204" s="16"/>
      <c r="F204" s="16"/>
      <c r="G204" s="16"/>
      <c r="H204" s="16"/>
      <c r="I204" s="16"/>
      <c r="J204" s="9"/>
      <c r="K204" s="29"/>
      <c r="L204" s="10"/>
      <c r="M204" s="61">
        <f>N7</f>
        <v>43100</v>
      </c>
      <c r="N204" s="10"/>
      <c r="O204" s="10"/>
      <c r="P204" s="62">
        <f>M204/M206</f>
        <v>0.46796959826275786</v>
      </c>
    </row>
    <row r="205" spans="1:16" ht="18">
      <c r="A205" s="8"/>
      <c r="B205" s="20"/>
      <c r="C205" s="9"/>
      <c r="D205" s="9" t="s">
        <v>47</v>
      </c>
      <c r="E205" s="16"/>
      <c r="F205" s="16"/>
      <c r="G205" s="16"/>
      <c r="H205" s="16"/>
      <c r="I205" s="16"/>
      <c r="J205" s="9"/>
      <c r="K205" s="29"/>
      <c r="L205" s="10"/>
      <c r="M205" s="61">
        <f>N104</f>
        <v>49000</v>
      </c>
      <c r="N205" s="10"/>
      <c r="O205" s="10"/>
      <c r="P205" s="62">
        <f>M205/M206</f>
        <v>0.5320304017372421</v>
      </c>
    </row>
    <row r="206" spans="1:16" ht="18">
      <c r="A206" s="8"/>
      <c r="B206" s="20"/>
      <c r="C206" s="9"/>
      <c r="D206" s="9" t="s">
        <v>48</v>
      </c>
      <c r="E206" s="16"/>
      <c r="F206" s="16"/>
      <c r="G206" s="16"/>
      <c r="H206" s="16"/>
      <c r="I206" s="16"/>
      <c r="J206" s="9"/>
      <c r="K206" s="29"/>
      <c r="L206" s="10"/>
      <c r="M206" s="63">
        <f>M204+M205</f>
        <v>92100</v>
      </c>
      <c r="N206" s="10"/>
      <c r="O206" s="10"/>
      <c r="P206" s="10"/>
    </row>
    <row r="207" spans="1:16" ht="18">
      <c r="A207" s="8"/>
      <c r="B207" s="20"/>
      <c r="C207" s="9"/>
      <c r="D207" s="16"/>
      <c r="E207" s="16"/>
      <c r="F207" s="16"/>
      <c r="G207" s="16"/>
      <c r="H207" s="16"/>
      <c r="I207" s="16"/>
      <c r="J207" s="9"/>
      <c r="K207" s="29"/>
      <c r="L207" s="10"/>
      <c r="M207" s="52"/>
      <c r="N207" s="10"/>
      <c r="O207" s="10"/>
      <c r="P207" s="10"/>
    </row>
    <row r="208" spans="1:16" ht="18">
      <c r="A208" s="8"/>
      <c r="B208" s="20"/>
      <c r="C208" s="9"/>
      <c r="D208" s="9" t="s">
        <v>50</v>
      </c>
      <c r="E208" s="16"/>
      <c r="F208" s="16"/>
      <c r="G208" s="16"/>
      <c r="H208" s="16"/>
      <c r="I208" s="16"/>
      <c r="J208" s="9"/>
      <c r="K208" s="29"/>
      <c r="L208" s="10"/>
      <c r="M208" s="61">
        <f>M200-M204</f>
        <v>29468.12399999998</v>
      </c>
      <c r="N208" s="10"/>
      <c r="O208" s="10"/>
      <c r="P208" s="62">
        <f>M208/M210</f>
        <v>0.4374501992031871</v>
      </c>
    </row>
    <row r="209" spans="1:16" ht="18">
      <c r="A209" s="8"/>
      <c r="B209" s="20"/>
      <c r="C209" s="9"/>
      <c r="D209" s="9" t="s">
        <v>51</v>
      </c>
      <c r="E209" s="16"/>
      <c r="F209" s="16"/>
      <c r="G209" s="16"/>
      <c r="H209" s="16"/>
      <c r="I209" s="16"/>
      <c r="J209" s="9"/>
      <c r="K209" s="29"/>
      <c r="L209" s="10"/>
      <c r="M209" s="61">
        <f>M201-M205</f>
        <v>37895.255999999994</v>
      </c>
      <c r="N209" s="10"/>
      <c r="O209" s="10"/>
      <c r="P209" s="62">
        <f>M209/M210</f>
        <v>0.5625498007968128</v>
      </c>
    </row>
    <row r="210" spans="1:16" ht="18">
      <c r="A210" s="8"/>
      <c r="B210" s="20"/>
      <c r="C210" s="9"/>
      <c r="D210" s="9" t="s">
        <v>52</v>
      </c>
      <c r="E210" s="16"/>
      <c r="F210" s="16"/>
      <c r="G210" s="16"/>
      <c r="H210" s="16"/>
      <c r="I210" s="16"/>
      <c r="J210" s="9"/>
      <c r="K210" s="29"/>
      <c r="L210" s="10"/>
      <c r="M210" s="63">
        <f>M202-M206</f>
        <v>67363.37999999998</v>
      </c>
      <c r="N210" s="10"/>
      <c r="O210" s="10"/>
      <c r="P210" s="10"/>
    </row>
    <row r="211" spans="1:16" ht="18">
      <c r="A211" s="8"/>
      <c r="B211" s="20"/>
      <c r="C211" s="9"/>
      <c r="D211" s="64" t="s">
        <v>53</v>
      </c>
      <c r="E211" s="16"/>
      <c r="F211" s="16"/>
      <c r="G211" s="16"/>
      <c r="H211" s="16"/>
      <c r="I211" s="16"/>
      <c r="J211" s="9"/>
      <c r="K211" s="29"/>
      <c r="L211" s="10"/>
      <c r="M211" s="61" t="s">
        <v>59</v>
      </c>
      <c r="N211" s="10"/>
      <c r="O211" s="10"/>
      <c r="P211" s="10"/>
    </row>
    <row r="212" spans="1:16" ht="18">
      <c r="A212" s="8"/>
      <c r="B212" s="20"/>
      <c r="C212" s="9"/>
      <c r="D212" s="16"/>
      <c r="E212" s="16"/>
      <c r="F212" s="16"/>
      <c r="G212" s="16"/>
      <c r="H212" s="16"/>
      <c r="I212" s="16"/>
      <c r="J212" s="9"/>
      <c r="K212" s="29"/>
      <c r="L212" s="10"/>
      <c r="M212" s="52"/>
      <c r="N212" s="10"/>
      <c r="O212" s="10"/>
      <c r="P212" s="10"/>
    </row>
    <row r="213" spans="1:16" ht="18">
      <c r="A213" s="8"/>
      <c r="B213" s="20"/>
      <c r="C213" s="9"/>
      <c r="D213" s="65" t="s">
        <v>55</v>
      </c>
      <c r="E213" s="16"/>
      <c r="F213" s="16"/>
      <c r="G213" s="16"/>
      <c r="H213" s="16"/>
      <c r="I213" s="16"/>
      <c r="J213" s="9"/>
      <c r="K213" s="29"/>
      <c r="L213" s="10"/>
      <c r="M213" s="52">
        <f>M210*15</f>
        <v>1010450.6999999996</v>
      </c>
      <c r="N213" s="64" t="s">
        <v>57</v>
      </c>
      <c r="O213" s="10"/>
      <c r="P213" s="10"/>
    </row>
    <row r="214" spans="1:16" ht="18">
      <c r="A214" s="8"/>
      <c r="B214" s="20"/>
      <c r="C214" s="9"/>
      <c r="D214" s="65" t="s">
        <v>56</v>
      </c>
      <c r="E214" s="16"/>
      <c r="F214" s="16"/>
      <c r="G214" s="16"/>
      <c r="H214" s="16"/>
      <c r="I214" s="16"/>
      <c r="J214" s="9"/>
      <c r="K214" s="29"/>
      <c r="L214" s="10"/>
      <c r="M214" s="62">
        <f>M210/M213</f>
        <v>0.06666666666666667</v>
      </c>
      <c r="N214" s="10"/>
      <c r="O214" s="10"/>
      <c r="P214" s="10"/>
    </row>
    <row r="215" spans="1:16" ht="18">
      <c r="A215" s="8"/>
      <c r="B215" s="20"/>
      <c r="C215" s="9"/>
      <c r="D215" s="16"/>
      <c r="E215" s="16"/>
      <c r="F215" s="16"/>
      <c r="G215" s="16"/>
      <c r="H215" s="16"/>
      <c r="I215" s="16"/>
      <c r="J215" s="9"/>
      <c r="K215" s="29"/>
      <c r="L215" s="10"/>
      <c r="M215" s="52"/>
      <c r="N215" s="10"/>
      <c r="O215" s="10"/>
      <c r="P215" s="10"/>
    </row>
  </sheetData>
  <mergeCells count="40">
    <mergeCell ref="D183:H183"/>
    <mergeCell ref="D186:G186"/>
    <mergeCell ref="D188:J188"/>
    <mergeCell ref="D191:J191"/>
    <mergeCell ref="D163:I163"/>
    <mergeCell ref="D171:I171"/>
    <mergeCell ref="D174:J174"/>
    <mergeCell ref="D180:J180"/>
    <mergeCell ref="D143:J143"/>
    <mergeCell ref="D148:J148"/>
    <mergeCell ref="D150:H150"/>
    <mergeCell ref="D160:H160"/>
    <mergeCell ref="D125:J125"/>
    <mergeCell ref="D129:J129"/>
    <mergeCell ref="D134:H134"/>
    <mergeCell ref="D139:H139"/>
    <mergeCell ref="D105:G105"/>
    <mergeCell ref="D110:G110"/>
    <mergeCell ref="D116:H116"/>
    <mergeCell ref="D119:I119"/>
    <mergeCell ref="D89:H89"/>
    <mergeCell ref="D92:G92"/>
    <mergeCell ref="D94:J94"/>
    <mergeCell ref="D97:J97"/>
    <mergeCell ref="D69:I69"/>
    <mergeCell ref="D77:I77"/>
    <mergeCell ref="D80:J80"/>
    <mergeCell ref="D86:J86"/>
    <mergeCell ref="D49:J49"/>
    <mergeCell ref="D54:J54"/>
    <mergeCell ref="D56:H56"/>
    <mergeCell ref="D66:H66"/>
    <mergeCell ref="D31:J31"/>
    <mergeCell ref="D35:J35"/>
    <mergeCell ref="D40:H40"/>
    <mergeCell ref="D45:H45"/>
    <mergeCell ref="D8:G8"/>
    <mergeCell ref="D13:G13"/>
    <mergeCell ref="D22:H22"/>
    <mergeCell ref="D25:I2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Communication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Jean-Luc Michel</dc:creator>
  <cp:keywords/>
  <dc:description/>
  <cp:lastModifiedBy>Jean-Luc Michel</cp:lastModifiedBy>
  <cp:lastPrinted>2008-04-30T11:36:05Z</cp:lastPrinted>
  <dcterms:created xsi:type="dcterms:W3CDTF">2003-04-16T06:55:38Z</dcterms:created>
  <cp:category/>
  <cp:version/>
  <cp:contentType/>
  <cp:contentStatus/>
</cp:coreProperties>
</file>